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A828D80-CC77-4849-AA6E-8235667DC65E}" xr6:coauthVersionLast="37" xr6:coauthVersionMax="37" xr10:uidLastSave="{00000000-0000-0000-0000-000000000000}"/>
  <bookViews>
    <workbookView xWindow="0" yWindow="0" windowWidth="19200" windowHeight="6825" xr2:uid="{00000000-000D-0000-FFFF-FFFF00000000}"/>
  </bookViews>
  <sheets>
    <sheet name="POAI 2020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994">'[1]Educa 94-01 miles corrientes'!$M$2</definedName>
    <definedName name="_1995">'[1]Educa 94-01 miles corrientes'!$N$2</definedName>
    <definedName name="_1996">'[1]Educa 94-01 miles corrientes'!$O$2</definedName>
    <definedName name="_1997">'[1]Educa 94-01 miles corrientes'!$P$2</definedName>
    <definedName name="_xlnm._FilterDatabase" localSheetId="0" hidden="1">'POAI 2020'!$B$6:$C$14</definedName>
    <definedName name="_fmi3">[2]PAGORES!$AC$1:$AN$43</definedName>
    <definedName name="_fmi4">[2]PAGORES!$AP$1:$BA$44</definedName>
    <definedName name="_Order1" hidden="1">255</definedName>
    <definedName name="_Order2" hidden="1">255</definedName>
    <definedName name="_PIB95">[3]SUPUESTOS!$J$47</definedName>
    <definedName name="_PIB96">[3]SUPUESTOS!$K$47</definedName>
    <definedName name="_PIB97">[4]SUPUESTOS!$L$47</definedName>
    <definedName name="_PIB98">[4]SUPUESTOS!$M$47</definedName>
    <definedName name="_PIB99">[4]SUPUESTOS!$N$47</definedName>
    <definedName name="_rez2">'[2]PAGOS VIGENCIA t'!$A$57:$AH$108</definedName>
    <definedName name="_rez3">[2]PAGORES!$A$1:$M$37</definedName>
    <definedName name="_rez4">[2]PAGORES!$O$1:$AN$43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A_CAPITAL">[5]Hoja4!$B$3:$O$34</definedName>
    <definedName name="A_DEPTOS">[5]Hoja4!$B$76:$N$108</definedName>
    <definedName name="A_MUNPIOS">[5]Hoja4!$B$39:$N$71</definedName>
    <definedName name="AAA">[6]proyecINGRESOS99!$L$1:$T$97</definedName>
    <definedName name="_xlnm.Print_Area" localSheetId="0">'POAI 2020'!$A$4:$P$181</definedName>
    <definedName name="B">[7]LOTERIAS!$B$54:$P$54</definedName>
    <definedName name="_xlnm.Database">#REF!</definedName>
    <definedName name="BuiltIn_Print_Area___0___0___0" localSheetId="0">#REF!</definedName>
    <definedName name="BuiltIn_Print_Area___0___0___0___0" localSheetId="0">#REF!</definedName>
    <definedName name="BuiltIn_Print_Titles___0">NA()</definedName>
    <definedName name="BuiltIn_Print_Titles___0___0">NA()</definedName>
    <definedName name="BuiltIn_Print_Titles___0___0___0" localSheetId="0">#REF!</definedName>
    <definedName name="castigocuadro2">'[8]CUA1-3'!$Y$1:$AD$93</definedName>
    <definedName name="COMPOSICION_DEL_PRESUPUESTO_DE_RENTAS_DE_LA_NACION">'[6]proyecINGRESOS99 (det)'!$V$98:$AH$145</definedName>
    <definedName name="Cuadro_2b1">[9]RESUOPE!$AE$150:$BB$224</definedName>
    <definedName name="Cuadro_No._1a">[10]Hoja1!$B$3:$E$38</definedName>
    <definedName name="Cuadro_No._1b">[10]Hoja2!$L$3:$O$23</definedName>
    <definedName name="Cuadro_No._1C">[10]Hoja1!$B$50:$E$88</definedName>
    <definedName name="Cuadro2b">[9]RESUOPE!$B$9:$AB$83</definedName>
    <definedName name="d">'[11]Dolares ingresos'!$C$2:$U$48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PAR_CA">[5]Hoja4!$B$3:$B$34</definedName>
    <definedName name="DEPAR_DEP">[5]Hoja4!$B$76:$B$108</definedName>
    <definedName name="DEPAR_MUN">[5]Hoja4!$B$39:$B$71</definedName>
    <definedName name="DETALLE_DE_LA_COMPOSICION_DEL_PRESUPUESTO_DE_RENTAS_DE_LA_NACION">[6]proyecINGRESOS99!$A$1:$I$97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GASOLINA_REGULAR">'[12]MODELO DE GASOLINA'!$A$8:$P$25</definedName>
    <definedName name="INTYCOM00_">[7]SUPUESTOS!$O$70</definedName>
    <definedName name="INTYCOM94_">[7]SUPUESTOS!$I$70</definedName>
    <definedName name="INTYCOM95_">[7]SUPUESTOS!$J$70</definedName>
    <definedName name="INTYCOM96_">[7]SUPUESTOS!$K$70</definedName>
    <definedName name="INTYCOM97_">[7]SUPUESTOS!$L$70</definedName>
    <definedName name="INTYCOM98_">[7]SUPUESTOS!$M$70</definedName>
    <definedName name="INTYCOM99_">[7]SUPUESTOS!$N$70</definedName>
    <definedName name="M">[13]Datos!$F$34</definedName>
    <definedName name="NUEVA">'[14]planta base'!$C$504:$AA$803</definedName>
    <definedName name="P">'[11]Pesos ingresos'!$C$2:$U$111</definedName>
    <definedName name="PARTMUN00_">[7]SUPUESTOS!$O$6</definedName>
    <definedName name="PARTMUN93_">[7]SUPUESTOS!$H$6</definedName>
    <definedName name="PARTMUN94_">[7]SUPUESTOS!$I$6</definedName>
    <definedName name="PARTMUN95_">[7]SUPUESTOS!$J$6</definedName>
    <definedName name="PARTMUN96_">[7]SUPUESTOS!$K$6</definedName>
    <definedName name="PARTMUN97_">[7]SUPUESTOS!$L$6</definedName>
    <definedName name="PARTMUN98_">[7]SUPUESTOS!$M$6</definedName>
    <definedName name="PARTMUN99_">[7]SUPUESTOS!$N$6</definedName>
    <definedName name="PIB00">[15]SUPUESTOS!$O$47</definedName>
    <definedName name="PIB00_">[7]SUPUESTOS!$O$19</definedName>
    <definedName name="PIB93_">[7]SUPUESTOS!$H$19</definedName>
    <definedName name="PIB94_">[7]SUPUESTOS!$I$19</definedName>
    <definedName name="PIB95_">[7]SUPUESTOS!$J$19</definedName>
    <definedName name="PIB96_">[7]SUPUESTOS!$K$19</definedName>
    <definedName name="PIB97_">[7]SUPUESTOS!$L$19</definedName>
    <definedName name="PIB98_">[7]SUPUESTOS!$M$19</definedName>
    <definedName name="PIB99_">[7]SUPUESTOS!$N$19</definedName>
    <definedName name="pyd">'[11]P+D ingresos'!$C$1:$U$111</definedName>
    <definedName name="REGALIAS00_">[7]SUPUESTOS!$O$74</definedName>
    <definedName name="REGALIAS93_">[7]SUPUESTOS!$H$74</definedName>
    <definedName name="REGALIAS94_">[7]SUPUESTOS!$I$74</definedName>
    <definedName name="REGALIAS95_">[7]SUPUESTOS!$J$74</definedName>
    <definedName name="REGALIAS96_">[7]SUPUESTOS!$K$74</definedName>
    <definedName name="REGALIAS97_">[7]SUPUESTOS!$L$74</definedName>
    <definedName name="REGALIAS98_">[7]SUPUESTOS!$M$74</definedName>
    <definedName name="REGALIAS99_">[7]SUPUESTOS!$N$74</definedName>
    <definedName name="Rwvu.ComparEneMar9697." hidden="1">'[16]Seguimiento CSF'!$L$1:$N$65536,'[16]Seguimiento CSF'!$R$1:$BU$65536</definedName>
    <definedName name="Rwvu.EneFeb." hidden="1">'[16]Seguimiento CSF'!$L$1:$N$65536,'[16]Seguimiento CSF'!$Q$1:$AD$65536</definedName>
    <definedName name="Rwvu.Formato._.Corto." hidden="1">'[16]Seguimiento CSF'!$L$1:$N$65536,'[16]Seguimiento CSF'!$R$1:$AD$65536,'[16]Seguimiento CSF'!$AH$1:$AY$65536,'[16]Seguimiento CSF'!$BA$1:$BH$65536,'[16]Seguimiento CSF'!$BJ$1:$BQ$65536,'[16]Seguimiento CSF'!$BS$1:$CF$65536</definedName>
    <definedName name="Rwvu.OPEF._.96." hidden="1">'[16]Resumen OPEF'!$E$1:$J$65536,'[16]Resumen OPEF'!$M$1:$Q$65536</definedName>
    <definedName name="sal">[14]tablas!$D$1:$H$814</definedName>
    <definedName name="SITFID95_">[7]SUPUESTOS!$J$7</definedName>
    <definedName name="SITFIS00_">[7]SUPUESTOS!$O$7</definedName>
    <definedName name="SITFIS93_">[7]SUPUESTOS!$H$7</definedName>
    <definedName name="SITFIS94_">[7]SUPUESTOS!$I$7</definedName>
    <definedName name="SITFIS95_">[7]SUPUESTOS!$J$7</definedName>
    <definedName name="SITFIS96_">[7]SUPUESTOS!$K$7</definedName>
    <definedName name="SITFIS97_">[7]SUPUESTOS!$L$7</definedName>
    <definedName name="SITFIS98_">[7]SUPUESTOS!$M$7</definedName>
    <definedName name="SITFIS99_">[7]SUPUESTOS!$N$7</definedName>
    <definedName name="_xlnm.Print_Titles" localSheetId="0">'POAI 2020'!$4:$9</definedName>
    <definedName name="TRANSTOT00_">[7]SUPUESTOS!$O$5</definedName>
    <definedName name="TRANSTOT93_">[7]SUPUESTOS!$H$5</definedName>
    <definedName name="TRANSTOT94_">[7]SUPUESTOS!$I$5</definedName>
    <definedName name="TRANSTOT95_">[7]SUPUESTOS!$J$5</definedName>
    <definedName name="TRANSTOT96_">[7]SUPUESTOS!$K$5</definedName>
    <definedName name="TRANSTOT97_">[7]SUPUESTOS!$L$5</definedName>
    <definedName name="TRANSTOT98_">[7]SUPUESTOS!$M$5</definedName>
    <definedName name="TRANSTOT99_">[7]SUPUESTOS!$N$5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RPIB00_">[7]SUPUESTOS!$O$20</definedName>
    <definedName name="VARPIB93_">[7]SUPUESTOS!$H$20</definedName>
    <definedName name="VARPIB94_">[7]SUPUESTOS!$I$20</definedName>
    <definedName name="VARPIB95_">[7]SUPUESTOS!$J$20</definedName>
    <definedName name="VARPIB96_">[7]SUPUESTOS!$K$20</definedName>
    <definedName name="VARPIB97_">[7]SUPUESTOS!$L$20</definedName>
    <definedName name="VARPIB98_">[7]SUPUESTOS!$M$20</definedName>
    <definedName name="VARPIB99_">[7]SUPUESTOS!$N$20</definedName>
    <definedName name="vieja">'[14]planta base'!$C$2:$AC$503</definedName>
    <definedName name="VIGENCIA">'[2]PAGOS VIGENCIA t'!$A$2:$AS$55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_91E95AE5_DCC2_11D0_8DF1_00805F2A002D_.wvu.Cols" hidden="1">'[16]Seguimiento CSF'!$L$1:$N$65536,'[16]Seguimiento CSF'!$R$1:$BU$65536</definedName>
    <definedName name="Z_91E95AE6_DCC2_11D0_8DF1_00805F2A002D_.wvu.Cols" hidden="1">'[16]Seguimiento CSF'!$L$1:$N$65536,'[16]Seguimiento CSF'!$Q$1:$AD$65536</definedName>
    <definedName name="Z_91E95AE7_DCC2_11D0_8DF1_00805F2A002D_.wvu.Cols" hidden="1">'[16]Resumen MES OPEF'!$C$1:$C$65536,'[16]Resumen MES OPEF'!$N$1:$N$65536,'[16]Resumen MES OPEF'!$Y$1:$Y$65536,'[16]Resumen MES OPEF'!$AL$1:$AL$65536,'[16]Resumen MES OPEF'!$AV$1:$AV$65536,'[16]Resumen MES OPEF'!$BG$1:$BG$65536,'[16]Resumen MES OPEF'!$BR$1:$BR$65536,'[16]Resumen MES OPEF'!$CC$1:$CC$65536</definedName>
    <definedName name="Z_91E95AE8_DCC2_11D0_8DF1_00805F2A002D_.wvu.Cols" hidden="1">'[16]Seguimiento CSF'!$L$1:$N$65536,'[16]Seguimiento CSF'!$R$1:$AD$65536,'[16]Seguimiento CSF'!$AY$1:$AY$65536,'[16]Seguimiento CSF'!$BH$1:$BH$65536,'[16]Seguimiento CSF'!$BQ$1:$BQ$65536</definedName>
    <definedName name="Z_91E95AE9_DCC2_11D0_8DF1_00805F2A002D_.wvu.Cols" hidden="1">'[16]Seguimiento CSF'!$L$1:$N$65536,'[16]Seguimiento CSF'!$R$1:$AD$65536,'[16]Seguimiento CSF'!$AH$1:$AY$65536,'[16]Seguimiento CSF'!$BA$1:$BH$65536,'[16]Seguimiento CSF'!$BJ$1:$BQ$65536,'[16]Seguimiento CSF'!$BS$1:$CF$65536</definedName>
    <definedName name="Z_91E95AEB_DCC2_11D0_8DF1_00805F2A002D_.wvu.Cols" hidden="1">'[16]Resumen OPEF'!$E$1:$J$65536,'[16]Resumen OPEF'!$M$1:$Q$65536</definedName>
    <definedName name="Z_91E95AEC_DCC2_11D0_8DF1_00805F2A002D_.wvu.Cols" hidden="1">'[16]Resumen OPEF'!$C$1:$C$65536,'[16]Resumen OPEF'!$E$1:$E$65536,'[16]Resumen OPEF'!$H$1:$I$65536,'[16]Resumen OPEF'!$K$1:$L$65536,'[16]Resumen OPEF'!$O$1:$O$65536</definedName>
  </definedNames>
  <calcPr calcId="179021"/>
</workbook>
</file>

<file path=xl/calcChain.xml><?xml version="1.0" encoding="utf-8"?>
<calcChain xmlns="http://schemas.openxmlformats.org/spreadsheetml/2006/main">
  <c r="P106" i="1" l="1"/>
  <c r="P112" i="1"/>
  <c r="P12" i="1"/>
  <c r="I11" i="1"/>
  <c r="N133" i="1"/>
  <c r="M133" i="1"/>
  <c r="P128" i="1"/>
  <c r="I108" i="1"/>
  <c r="P57" i="1"/>
  <c r="P111" i="1"/>
  <c r="P54" i="1"/>
  <c r="I49" i="1"/>
  <c r="I16" i="1" l="1"/>
  <c r="P36" i="1" l="1"/>
  <c r="P35" i="1" l="1"/>
  <c r="I34" i="1"/>
  <c r="P50" i="1" l="1"/>
  <c r="P53" i="1"/>
  <c r="N58" i="1" l="1"/>
  <c r="P52" i="1"/>
  <c r="P19" i="1" l="1"/>
  <c r="I18" i="1"/>
  <c r="P18" i="1" s="1"/>
  <c r="P56" i="1"/>
  <c r="I55" i="1" l="1"/>
  <c r="I58" i="1" s="1"/>
  <c r="P51" i="1" l="1"/>
  <c r="I133" i="1" l="1"/>
  <c r="P123" i="1"/>
  <c r="P122" i="1"/>
  <c r="P34" i="1" l="1"/>
  <c r="P156" i="1"/>
  <c r="P155" i="1"/>
  <c r="P11" i="1"/>
  <c r="L16" i="1" l="1"/>
  <c r="J16" i="1"/>
  <c r="P61" i="1" l="1"/>
  <c r="P60" i="1"/>
  <c r="P69" i="1"/>
  <c r="I179" i="1"/>
  <c r="P144" i="1"/>
  <c r="P143" i="1"/>
  <c r="P142" i="1"/>
  <c r="P141" i="1"/>
  <c r="P140" i="1"/>
  <c r="P139" i="1"/>
  <c r="P138" i="1"/>
  <c r="P137" i="1"/>
  <c r="P136" i="1"/>
  <c r="P129" i="1"/>
  <c r="P104" i="1"/>
  <c r="P103" i="1"/>
  <c r="P102" i="1"/>
  <c r="P55" i="1"/>
  <c r="P47" i="1"/>
  <c r="P46" i="1"/>
  <c r="P45" i="1"/>
  <c r="P44" i="1"/>
  <c r="P43" i="1"/>
  <c r="P42" i="1"/>
  <c r="P41" i="1"/>
  <c r="P40" i="1"/>
  <c r="P39" i="1"/>
  <c r="P38" i="1"/>
  <c r="P31" i="1"/>
  <c r="P30" i="1"/>
  <c r="P29" i="1"/>
  <c r="P28" i="1"/>
  <c r="P27" i="1"/>
  <c r="P26" i="1"/>
  <c r="P25" i="1"/>
  <c r="P24" i="1"/>
  <c r="P23" i="1"/>
  <c r="P22" i="1"/>
  <c r="P132" i="1"/>
  <c r="P131" i="1"/>
  <c r="P127" i="1"/>
  <c r="P126" i="1"/>
  <c r="P124" i="1"/>
  <c r="P121" i="1"/>
  <c r="P120" i="1"/>
  <c r="P174" i="1" l="1"/>
  <c r="P173" i="1"/>
  <c r="P172" i="1"/>
  <c r="P178" i="1"/>
  <c r="N179" i="1"/>
  <c r="P167" i="1"/>
  <c r="P166" i="1"/>
  <c r="P165" i="1"/>
  <c r="P164" i="1"/>
  <c r="I118" i="1" l="1"/>
  <c r="J85" i="1"/>
  <c r="I85" i="1"/>
  <c r="P77" i="1"/>
  <c r="P76" i="1"/>
  <c r="P75" i="1"/>
  <c r="I78" i="1"/>
  <c r="I70" i="1"/>
  <c r="P65" i="1"/>
  <c r="L66" i="1"/>
  <c r="K66" i="1"/>
  <c r="J66" i="1"/>
  <c r="I66" i="1"/>
  <c r="P37" i="1"/>
  <c r="J48" i="1"/>
  <c r="P20" i="1"/>
  <c r="K16" i="1"/>
  <c r="P15" i="1"/>
  <c r="P13" i="1"/>
  <c r="J179" i="1" l="1"/>
  <c r="K179" i="1"/>
  <c r="L179" i="1"/>
  <c r="M179" i="1"/>
  <c r="O179" i="1"/>
  <c r="J162" i="1"/>
  <c r="K162" i="1"/>
  <c r="L162" i="1"/>
  <c r="M162" i="1"/>
  <c r="N162" i="1"/>
  <c r="O162" i="1"/>
  <c r="I162" i="1"/>
  <c r="J147" i="1"/>
  <c r="K147" i="1"/>
  <c r="L147" i="1"/>
  <c r="M147" i="1"/>
  <c r="N147" i="1"/>
  <c r="O147" i="1"/>
  <c r="I147" i="1"/>
  <c r="J133" i="1"/>
  <c r="K133" i="1"/>
  <c r="L133" i="1"/>
  <c r="O133" i="1"/>
  <c r="J118" i="1"/>
  <c r="K118" i="1"/>
  <c r="L118" i="1"/>
  <c r="M118" i="1"/>
  <c r="N118" i="1"/>
  <c r="O118" i="1"/>
  <c r="J107" i="1"/>
  <c r="K107" i="1"/>
  <c r="L107" i="1"/>
  <c r="M107" i="1"/>
  <c r="N107" i="1"/>
  <c r="O107" i="1"/>
  <c r="I107" i="1"/>
  <c r="J98" i="1"/>
  <c r="K98" i="1"/>
  <c r="L98" i="1"/>
  <c r="M98" i="1"/>
  <c r="N98" i="1"/>
  <c r="O98" i="1"/>
  <c r="I98" i="1"/>
  <c r="J94" i="1"/>
  <c r="K94" i="1"/>
  <c r="L94" i="1"/>
  <c r="M94" i="1"/>
  <c r="N94" i="1"/>
  <c r="O94" i="1"/>
  <c r="I94" i="1"/>
  <c r="K85" i="1"/>
  <c r="L85" i="1"/>
  <c r="M85" i="1"/>
  <c r="N85" i="1"/>
  <c r="O85" i="1"/>
  <c r="J78" i="1"/>
  <c r="K78" i="1"/>
  <c r="L78" i="1"/>
  <c r="M78" i="1"/>
  <c r="N78" i="1"/>
  <c r="O78" i="1"/>
  <c r="J70" i="1"/>
  <c r="K70" i="1"/>
  <c r="L70" i="1"/>
  <c r="M70" i="1"/>
  <c r="N70" i="1"/>
  <c r="O70" i="1"/>
  <c r="M66" i="1"/>
  <c r="N66" i="1"/>
  <c r="O66" i="1"/>
  <c r="J58" i="1"/>
  <c r="K58" i="1"/>
  <c r="L58" i="1"/>
  <c r="M58" i="1"/>
  <c r="O58" i="1"/>
  <c r="K48" i="1"/>
  <c r="L48" i="1"/>
  <c r="M48" i="1"/>
  <c r="N48" i="1"/>
  <c r="O48" i="1"/>
  <c r="I48" i="1"/>
  <c r="M16" i="1"/>
  <c r="N16" i="1"/>
  <c r="O16" i="1"/>
  <c r="P177" i="1"/>
  <c r="P176" i="1"/>
  <c r="P175" i="1"/>
  <c r="P171" i="1"/>
  <c r="P170" i="1"/>
  <c r="P169" i="1"/>
  <c r="P168" i="1"/>
  <c r="P163" i="1"/>
  <c r="P161" i="1"/>
  <c r="P160" i="1"/>
  <c r="P159" i="1"/>
  <c r="P158" i="1"/>
  <c r="P157" i="1"/>
  <c r="P154" i="1"/>
  <c r="P153" i="1"/>
  <c r="P152" i="1"/>
  <c r="P151" i="1"/>
  <c r="P150" i="1"/>
  <c r="P149" i="1"/>
  <c r="P148" i="1"/>
  <c r="P146" i="1"/>
  <c r="P145" i="1"/>
  <c r="P135" i="1"/>
  <c r="P130" i="1"/>
  <c r="P125" i="1"/>
  <c r="P119" i="1"/>
  <c r="P117" i="1"/>
  <c r="P116" i="1"/>
  <c r="P115" i="1"/>
  <c r="P114" i="1"/>
  <c r="P108" i="1"/>
  <c r="P105" i="1"/>
  <c r="P101" i="1"/>
  <c r="P100" i="1"/>
  <c r="P97" i="1"/>
  <c r="P96" i="1"/>
  <c r="P95" i="1"/>
  <c r="P93" i="1"/>
  <c r="P92" i="1"/>
  <c r="P91" i="1"/>
  <c r="P90" i="1"/>
  <c r="P89" i="1"/>
  <c r="P88" i="1"/>
  <c r="P87" i="1"/>
  <c r="P84" i="1"/>
  <c r="P83" i="1"/>
  <c r="P82" i="1"/>
  <c r="P81" i="1"/>
  <c r="P79" i="1"/>
  <c r="P74" i="1"/>
  <c r="P73" i="1"/>
  <c r="P72" i="1"/>
  <c r="P71" i="1"/>
  <c r="P68" i="1"/>
  <c r="P67" i="1"/>
  <c r="P64" i="1"/>
  <c r="P63" i="1"/>
  <c r="P62" i="1"/>
  <c r="P59" i="1"/>
  <c r="P49" i="1"/>
  <c r="P33" i="1"/>
  <c r="P32" i="1"/>
  <c r="P21" i="1"/>
  <c r="P17" i="1"/>
  <c r="P14" i="1"/>
  <c r="P10" i="1"/>
  <c r="P179" i="1" l="1"/>
  <c r="P16" i="1"/>
  <c r="I99" i="1"/>
  <c r="M99" i="1"/>
  <c r="L180" i="1"/>
  <c r="O99" i="1"/>
  <c r="K99" i="1"/>
  <c r="O134" i="1"/>
  <c r="I180" i="1"/>
  <c r="K134" i="1"/>
  <c r="I134" i="1"/>
  <c r="M86" i="1"/>
  <c r="O86" i="1"/>
  <c r="K86" i="1"/>
  <c r="N180" i="1"/>
  <c r="J180" i="1"/>
  <c r="N86" i="1"/>
  <c r="J86" i="1"/>
  <c r="J99" i="1"/>
  <c r="L134" i="1"/>
  <c r="M180" i="1"/>
  <c r="L86" i="1"/>
  <c r="L99" i="1"/>
  <c r="N134" i="1"/>
  <c r="J134" i="1"/>
  <c r="O180" i="1"/>
  <c r="K180" i="1"/>
  <c r="N99" i="1"/>
  <c r="M134" i="1"/>
  <c r="P48" i="1"/>
  <c r="P58" i="1"/>
  <c r="P85" i="1"/>
  <c r="P70" i="1"/>
  <c r="P162" i="1"/>
  <c r="I86" i="1"/>
  <c r="P94" i="1"/>
  <c r="P118" i="1"/>
  <c r="P133" i="1"/>
  <c r="P147" i="1"/>
  <c r="P107" i="1"/>
  <c r="P98" i="1"/>
  <c r="P78" i="1"/>
  <c r="K181" i="1" l="1"/>
  <c r="L181" i="1"/>
  <c r="O181" i="1"/>
  <c r="J181" i="1"/>
  <c r="N181" i="1"/>
  <c r="M181" i="1"/>
  <c r="I181" i="1"/>
  <c r="P134" i="1"/>
  <c r="P99" i="1"/>
  <c r="P180" i="1"/>
  <c r="P66" i="1"/>
  <c r="P86" i="1"/>
  <c r="P181" i="1" l="1"/>
</calcChain>
</file>

<file path=xl/sharedStrings.xml><?xml version="1.0" encoding="utf-8"?>
<sst xmlns="http://schemas.openxmlformats.org/spreadsheetml/2006/main" count="320" uniqueCount="292">
  <si>
    <t>SECTOR</t>
  </si>
  <si>
    <t>PROGRAMA</t>
  </si>
  <si>
    <t>SUBPROGRAMA</t>
  </si>
  <si>
    <t>PROYECTO</t>
  </si>
  <si>
    <t>Fuentes de Financiación</t>
  </si>
  <si>
    <t>Recursos Propios</t>
  </si>
  <si>
    <t>Regalías</t>
  </si>
  <si>
    <t>Recursos de la Nación</t>
  </si>
  <si>
    <t>Otros Recursos</t>
  </si>
  <si>
    <t>Recursos IDSN</t>
  </si>
  <si>
    <t>SECTOR SOCIAL</t>
  </si>
  <si>
    <t>Educación</t>
  </si>
  <si>
    <t>Calidad</t>
  </si>
  <si>
    <t>Cobertura</t>
  </si>
  <si>
    <t>SUBTOTAL</t>
  </si>
  <si>
    <t>Salud</t>
  </si>
  <si>
    <t>Salud Pública</t>
  </si>
  <si>
    <t>Prestacion de Servicios de Salud</t>
  </si>
  <si>
    <t>Saneamiento Básico</t>
  </si>
  <si>
    <t>Recreación y Deportes</t>
  </si>
  <si>
    <t>Fomento, Desarrollo y Práctica del Deporte, la Recreación y el Aprovechamiento del Tiempo Libre</t>
  </si>
  <si>
    <t>Cultura</t>
  </si>
  <si>
    <t>Fomento, Apoyo y Difusión de Eventos y Expresiones Artísticas y Culturales</t>
  </si>
  <si>
    <t>Protección del Patrimonio Cultural</t>
  </si>
  <si>
    <t>Vivienda</t>
  </si>
  <si>
    <t>Planes y Proyectos de Mejoramiento de Vivienda y Saneamiento Básico</t>
  </si>
  <si>
    <t>Planes y Proyectos Para la Adquisición y/o Construcción de Vivienda</t>
  </si>
  <si>
    <t>Atención a Grupos Vulnerables</t>
  </si>
  <si>
    <t>TOTAL SECTOR SOCIAL</t>
  </si>
  <si>
    <t>SECTOR AMBIENTAL</t>
  </si>
  <si>
    <t>Medio Ambiente</t>
  </si>
  <si>
    <t>Adquisición, Conservación, Protección, Restauración y Aprovechamiento de Recursos Naturales y del Medio Ambiente</t>
  </si>
  <si>
    <t>Prevención y Atención de Desastres</t>
  </si>
  <si>
    <t>PrevencIón y Atención de Desastres</t>
  </si>
  <si>
    <t>TOTAL SECTOR AMBIENTAL</t>
  </si>
  <si>
    <t>SECTOR ECONOMICO</t>
  </si>
  <si>
    <t>Agropecuario</t>
  </si>
  <si>
    <t>Desarrollo de Programas y Proyectos Productivos en el Marco del Plan Agropecuario</t>
  </si>
  <si>
    <t>Transporte e Infraestructura Vial</t>
  </si>
  <si>
    <t>Construcción, Mejoramiento y Mantenimiento de Vías</t>
  </si>
  <si>
    <t>Promoción del Desarrollo</t>
  </si>
  <si>
    <t>TOTAL SECTOR ECONÓMICO</t>
  </si>
  <si>
    <t>SECTOR GUBERNAMENTAL Y DE JUSTICIA</t>
  </si>
  <si>
    <t>Desarrollo Comunitario</t>
  </si>
  <si>
    <t>Programas de Capacitación, Asesoría y Asistencia Técnica para Consolidar Procesos de Participación Ciudadana y Control Social</t>
  </si>
  <si>
    <t>Atención y Apoyo a los Grupos Afrocolombianos</t>
  </si>
  <si>
    <t>Atención y Apoyos a los Grupos Indígenas</t>
  </si>
  <si>
    <t>Procesos Integrales de Evaluación Institucional y Reorganización Administrativa</t>
  </si>
  <si>
    <t>Saneamiento Fiscal</t>
  </si>
  <si>
    <t>Programas De Capacitación Y Asistencia Técnica Orientados Al Desarrollo Eficiente De Las Competencias De Ley</t>
  </si>
  <si>
    <t>Justicia</t>
  </si>
  <si>
    <t>Desarrollo del Plan Integral de Seguridad y Convivencia Ciudadana</t>
  </si>
  <si>
    <t>Planes De Tránsito, Educación, Dotación De Equipos Y Seguridad Vial</t>
  </si>
  <si>
    <t>Plan de Acción de Derechos Humanos y DIH</t>
  </si>
  <si>
    <t>Atención y Apoyo a la Población Desplazada por la Violencia</t>
  </si>
  <si>
    <t>TOTAL SECTOR GUBERNAMENTAL Y DE JUSTICIA</t>
  </si>
  <si>
    <t>TOTAL INVERSIÓN</t>
  </si>
  <si>
    <t>Cofinanciación</t>
  </si>
  <si>
    <t>Año 2020</t>
  </si>
  <si>
    <t>ID MGA</t>
  </si>
  <si>
    <t>BPIN</t>
  </si>
  <si>
    <t>CÓDIGO BPID</t>
  </si>
  <si>
    <t xml:space="preserve">218603	</t>
  </si>
  <si>
    <t>Fortalecimiento del conocimiento, salvaguardia, apropiación social y difusión del patrimonio cultural y las declaratorias patrimoniales de la humanidad que posee Nariño</t>
  </si>
  <si>
    <t>Fortalecimiento de la participacion de artesanos de las modalidades concursables y escuelos del caranaval de negros y blancos de Pasto</t>
  </si>
  <si>
    <t>Fortalecimiento institucional y del sector cultural del departamento de Nariño</t>
  </si>
  <si>
    <t>Investigación , creación, formación y circulación de manifestaciones artísticas y en el departamento de Nariño</t>
  </si>
  <si>
    <t>Fortalecimiento de procesos emprendimiento, innovación y comunicación en Nariño</t>
  </si>
  <si>
    <t>Fortalecimiento del plan de lectura y escritura de Nariño</t>
  </si>
  <si>
    <t>Fortalecimiento e la capacidad de gestión, diseño e implementación de proyectos enfocados a la atención de poblaciones afro, indígenas y con discapacidad de Nariño </t>
  </si>
  <si>
    <t>Habilitación y/o adquisición de suelo para vivienda de interés social en el Departamento de Nariño</t>
  </si>
  <si>
    <t>Construcción y/o Adquisición de Viviendas de Interés Social para Familias Vulnerables del Departamento de Nariño</t>
  </si>
  <si>
    <t>Mejoramiento de viviendas para población vulnerable del Departamento de Nariño</t>
  </si>
  <si>
    <t>Protección de derechos y generación de oportunidades para adolescentes y jóvenes en el departamento de Nariño</t>
  </si>
  <si>
    <t>Protección de derechos y generación de oportunidades para mujeres del departamento de Nariño</t>
  </si>
  <si>
    <t>Protección de derechos y generación de oportunidades para población LGTBI en el departamento de Nariño</t>
  </si>
  <si>
    <t>Protección derechos e inclusión social de población con discapacidad en el departamento de Nariño</t>
  </si>
  <si>
    <t>Protección de derechos y atención integral a adultos mayores en el Departamento de Nariño</t>
  </si>
  <si>
    <t>Protección de derechos y atención a la población habitante de calle en el departamento de Nariño</t>
  </si>
  <si>
    <t>Protección de derechos y atención integral para la primera infancia e infancia del departamento de Nariño</t>
  </si>
  <si>
    <t>Conservación y restauración de ecosistemas estratégicos proveedores de servicios con la implementación de estrategias de pago por servicios ambientales Nariño</t>
  </si>
  <si>
    <t>Conservación Restauración de áreas de áreas de recarga hídrica abastecedoras de acueductos urbanos y rurales.  Ley 99</t>
  </si>
  <si>
    <t> 217285</t>
  </si>
  <si>
    <t>Conservación de la Biodiversidad y Servicios Ecosistémicos</t>
  </si>
  <si>
    <t>Implementación de la Política Pública de Protección y Bienestar Animal</t>
  </si>
  <si>
    <t>Generación de procesos de desarrollo sostenible y crecimiento verde  en el Departamento de Nariño</t>
  </si>
  <si>
    <t>Implementación del plan integral de gestión de cambio climático territorial "Nariño actúa por el clima</t>
  </si>
  <si>
    <t>Fortalecimiento de la cultura ambiental para el manejo y usos sostenible de los recursos naturales y los servicios Ecosistémicos</t>
  </si>
  <si>
    <t>Aportes para el conocimiento de la gestión del riesgo de desastres en el departamento de Nariño</t>
  </si>
  <si>
    <t>Apoyo para la construcción de obras de mitigación y asistencia técnica para la implementación de la política publica de gestión del riesgo en el departamento Nariño</t>
  </si>
  <si>
    <t>Apoyo al fortalecimiento de la capacidad de respuesta ante emergencias de origen natural o antropico no intencional en el departamento de Nariño</t>
  </si>
  <si>
    <t>Adecuación del ordenamiento social, productivo y desarrollo sostenible del territorio en Nariño</t>
  </si>
  <si>
    <t>Fortalecimiento de la competitividad para el sector agropecuario del departamento de Nariño</t>
  </si>
  <si>
    <t>Fortalecimiento de la inclusión productiva y social de los pequeños productores del departamento de Nariño</t>
  </si>
  <si>
    <t xml:space="preserve">Fortalecimiento Sanitario y ambiental de las Plantas de beneficio animal del departamento de Nariño </t>
  </si>
  <si>
    <t>Fortalecimiento de procesos productivos con enfoque diferencial y paz territorial para productores agropecuarios en el Departamento de Nariño</t>
  </si>
  <si>
    <t> 219015</t>
  </si>
  <si>
    <t>Mejoramiento, mantenimiento, rehabilitación y pavimentación de la vía Junín - barbacoas entre el k27+000 al k55+400 y mantenimiento rutinario y periódico de la vía Junín - barbacoas entre el k0+000 al k55+400, departamento de Nariño</t>
  </si>
  <si>
    <t>Adquisición de recursos para proyectos de adecuación de la Infraestructura Intermodal del Departamento de Nariño</t>
  </si>
  <si>
    <t>Adquisición de recursos para proyectos de adecuación de la Infraestructura Aeroportuaria del Departamento de Nariño</t>
  </si>
  <si>
    <t>Fortalecimiento al sector minero en el Departemento de Nariño</t>
  </si>
  <si>
    <t>Fortalecimiento de las ventajas competitivas del sector turismo en el departamento de Nariño</t>
  </si>
  <si>
    <t>Consolidación del departamento como un destino turístico integral en productos de Naturaleza, cultura, sol y playa en Nariño</t>
  </si>
  <si>
    <t>Fortalecimiento a los procesos de planificación participativa para la vigencia 2020 del Departamento de Nariño</t>
  </si>
  <si>
    <t>Fortalecimiento para la vigencia fiscal 2020, al Consejo Territorial de Planeación del Departamento de Nariño</t>
  </si>
  <si>
    <t>Apoyo a ejercicios de participacion ciudadana en los procesos de control social y veedurias en el Departamento de Nariño</t>
  </si>
  <si>
    <t>Formulación Del Plan de Desarrollo 2020 - 2023 del Departamento de Nariño</t>
  </si>
  <si>
    <t>Apoyo Institucional para la vigencia 2020 a la Asamblea Departamental de Nariño</t>
  </si>
  <si>
    <t xml:space="preserve"> 219379 </t>
  </si>
  <si>
    <t>Fortalecimiento Organizativo de las Organizaciones Comunales del Departamento de Nariño a su entidad</t>
  </si>
  <si>
    <t>Asesoria y asistencia técnica sobre gestión publica de los entes territoriales en el Departamento de Nariño</t>
  </si>
  <si>
    <t>Fortalecimiento y desarrollo del Banco de Proyectos de inversión en el Departamento de  Nariño</t>
  </si>
  <si>
    <t>Apoyo a los procesos organizativos derivados de la mesa de concertación agraria etnica y popular del Departamento de Nariño</t>
  </si>
  <si>
    <t>Fortalecimiento de la soberania socio cultural y gobernanza de los consejos comunitarios y las organizaciones afro en el Departamento de Nariño</t>
  </si>
  <si>
    <t>Fortalecimiento de la soberania socio cultural y gobierno propio de los 7 pueblos indígenas del Departamento de Nariño</t>
  </si>
  <si>
    <t>Fortalecimiento de ejercicios organizativos y de economia propia del pueblo Rrom en el departamento de Nariño</t>
  </si>
  <si>
    <t>PLAN OPERATIVO ANUAL DE INVERSIONES 2020</t>
  </si>
  <si>
    <t>Fortalecimiento del Plan Anual de Bienestar Social Institucional, Capacitación, Estímulos e Incentivos de la Gobernación de Nariño</t>
  </si>
  <si>
    <t>Fortalecimiento del sistema de gestión integrado de la gobernación de Nariño pasto</t>
  </si>
  <si>
    <t>Desarrollo del sistema de gestión documental de la Gobernación de Nariño</t>
  </si>
  <si>
    <t xml:space="preserve">Divulgación de las piezas comunicativas producidas desde la Estrategia de Comunicación Pública del Departamento de Nariño </t>
  </si>
  <si>
    <t>Fortalecimiento de la seguridad ciudadana y prevención de hechos delictivos en el Departamento de Nariño</t>
  </si>
  <si>
    <t>Fortalecimiento de la convivencia ciudadana, cultura de la legalidad y prevención social en el Departamento de Nariño</t>
  </si>
  <si>
    <t>Fortalecimiento del acceso a la justicia en el departamento de Nariño</t>
  </si>
  <si>
    <t>Fortalecimiento de los procesos electorales y los diferentes mecanismos de participación ciudadana en el departamento de Nariño</t>
  </si>
  <si>
    <t>Fortalecimiento penitenciario en el Departamento de Nariño</t>
  </si>
  <si>
    <t>Fortalecimiento de a las comisarias de familia en el Departamento de Nariño</t>
  </si>
  <si>
    <t>Fortalecimiento del sistema der responsabilidad penal para Adolescentes Departamento de Nariño</t>
  </si>
  <si>
    <t>Fortalecimiento de la cultura de la seguridad vial en los municipios de la jurisdicción de la subsecretaria de transito y transporte Departamental de Nariño</t>
  </si>
  <si>
    <t>Demarcación y señalización vial de la zona urbana de municipios que se encuentren dentro de la jurisdicción de la Subsecretaría de Tránsito y Transporte Departamental de Nariño</t>
  </si>
  <si>
    <t>Fortalecimiento de los procesos contravencional, registro y seguridad vial con el fin de optimizar la prestación del servicio a los usuarios de la Subsecretaría de Tránsito y Transporte Departamental de Nariño</t>
  </si>
  <si>
    <t>217364 </t>
  </si>
  <si>
    <t>Mejoramiento del acceso y goce efectivo de los derechos humanos y el derecho internacional humanitario en el departamento de Nariño</t>
  </si>
  <si>
    <t>Desarrollo del plan de acción como sujeto defensor y promotor de los derechos humanos en el año 2020 del Departamento de Nariño</t>
  </si>
  <si>
    <t>Fortalecimiento de la reconciliación para la no repetición de violaciones a los derechos humanos en el Departamento de Nariño</t>
  </si>
  <si>
    <t>Construcción de la arquitectura territorial y cultura de paz en el Departamento de Nariño</t>
  </si>
  <si>
    <t>Fortalecimiento de procesos de prevención, atención. asistencia y reparación integral a víctimas en el Departamento de Nariño</t>
  </si>
  <si>
    <t>Fortalecimiento de los procesos de coordinación y participación para la implementación de la política publica de víctimas en Nariño</t>
  </si>
  <si>
    <t xml:space="preserve"> Fortalecimiento para el Desarrollo Integral Fronterizo y Transfronterizo de los Municipios de la ZIFEC de Nariño a su entidad</t>
  </si>
  <si>
    <t>Fortalecimiento de la estrategia de Cooperación Internacional del Departamento de Nariño</t>
  </si>
  <si>
    <t>Fortalecimiento del control de las Rentas Departamentales Nariño</t>
  </si>
  <si>
    <t>Actualización Programa de fortalecimiento de finanzas Departamentales a través del control y erradicación de productos adulterados y de contrabando Nariño</t>
  </si>
  <si>
    <t>Consolidación Recaudo de los impuestos de registro y vehicular en el Departamento de Nariño</t>
  </si>
  <si>
    <t>Fortalecimiento a la gestión e integración territorial para la vigencia 2020 del Departamento de Nariño</t>
  </si>
  <si>
    <t xml:space="preserve"> 217807 </t>
  </si>
  <si>
    <t>Aportes en la vigencia 2020 para el fortalecimiento de la Región Administrativa y de Planificación del Pacífico - RAP PACÍFICO, a través de la integración del Departamento de Nariño</t>
  </si>
  <si>
    <t>Fortalecimiento a la gestión de recursos del sistema general de regalías en el Departamento de Nariño</t>
  </si>
  <si>
    <t>Implementación acciones de cumplimiento de la Política Pública de Gobierno Abierto en el Departamento de Nariño Nariño</t>
  </si>
  <si>
    <t>Fortalecimiento del Sistema de competitividad y ciencia, tecnología e innovación del departamento de Nariño</t>
  </si>
  <si>
    <t>Fortalecimiento Tecnológico de Procesos y Procedimientos Administrativos Nariño</t>
  </si>
  <si>
    <t>Fortalecimiento de la Innovación Nariño</t>
  </si>
  <si>
    <t>Implementación plan de acción de la política pública de innovación social en el Departamento de Nariño</t>
  </si>
  <si>
    <t>Fortalecimiento de la economía colaborativa con enfoque de paz territorial en Nariño</t>
  </si>
  <si>
    <t>Protección integral a la niñez</t>
  </si>
  <si>
    <t>Atención y apoyo al adulto mayor</t>
  </si>
  <si>
    <t>Mujer y género</t>
  </si>
  <si>
    <t xml:space="preserve">Programas de discapacidad </t>
  </si>
  <si>
    <t>Protección integral a la adolescencia</t>
  </si>
  <si>
    <t>Habitante de calle</t>
  </si>
  <si>
    <t>Atención y apoyo a la población L.G.T.B</t>
  </si>
  <si>
    <t>Construcción, mantenimiento y/o adecuación de los escenarios deportivos y recreativos</t>
  </si>
  <si>
    <t>Formulación, implementación y acciones de fortalecimiento para saneamiento básico</t>
  </si>
  <si>
    <t>Transferencia PDA inversión</t>
  </si>
  <si>
    <t>Total 2020</t>
  </si>
  <si>
    <t>Proyectos integrales de ciencia, tecnología e innovación</t>
  </si>
  <si>
    <t>Promoción de capacitación para empleo</t>
  </si>
  <si>
    <t>Promoción de asociaciones y alianzas para el desarrollo empresarial e industrial</t>
  </si>
  <si>
    <t>Electrificación y minería</t>
  </si>
  <si>
    <t>Promoción del desarrollo turístico</t>
  </si>
  <si>
    <t>Elaboración y actualización del plan de desarrollo</t>
  </si>
  <si>
    <t>Atención y apoyo al pueblo Rrom</t>
  </si>
  <si>
    <t>Fortalecimiento institucional</t>
  </si>
  <si>
    <t>Centros de reclusión</t>
  </si>
  <si>
    <t>2019520001681</t>
  </si>
  <si>
    <t>2019520001683</t>
  </si>
  <si>
    <t>2019520001645</t>
  </si>
  <si>
    <t>2019520001646</t>
  </si>
  <si>
    <t>2019520001647</t>
  </si>
  <si>
    <t>Rango: Desde el año 2020, Hasta el año 2020</t>
  </si>
  <si>
    <t xml:space="preserve">Eficiencia </t>
  </si>
  <si>
    <t>Fortalecimiento y articulación interinstitucional para apoyar la empleabilidad en la vigencia 2020 en el Departamento Nariño</t>
  </si>
  <si>
    <t>Fortalecimiento institucional para el desarrollo agropecuario en ciencia, tecnología e innovación del departamento de Nariño</t>
  </si>
  <si>
    <t>Fortalecimiento De la Cultura y Cobertura Digital TIC Nariño</t>
  </si>
  <si>
    <t>Fortalecimiento Tecnológico Institucional del Departamento de Nariño</t>
  </si>
  <si>
    <t xml:space="preserve">Todas las Secretarías 133 Proyectos </t>
  </si>
  <si>
    <t>Generado el día: 1 de Octubre de 2019</t>
  </si>
  <si>
    <t>1. Fortalecimiento del tiempo libre, la recreación y el deporte a través de los programas de la Secretaria de Recreación y Deporte del departamento de Nariño</t>
  </si>
  <si>
    <t>1.1. Apoyo al Fortalecimiento administrativo y financiero para la optimización institucional de  la Secretaria de recreación y Deporte de la Gobernación de   Nariño</t>
  </si>
  <si>
    <t>2. Mejoramiento Adecuación, construcción de escenarios deportivos y recreativos en el departamento de Nariño</t>
  </si>
  <si>
    <t>1. Implementación y seguimiento del plan de aseguramiento y desarrollo institucional en la prestación de servicios de agua potable y saneamiento básico en el departamento de Nariño</t>
  </si>
  <si>
    <t>3. Inversiones para estudios, construcción y mejoramiento de infraestructura en el sector agua potable y saneamiento básico en el departamento de Nariño</t>
  </si>
  <si>
    <t>4. Inversiones en gestión del riesgo y atención de emergencias en el sector agua potable y saneamiento básico en el departamento de Nariño</t>
  </si>
  <si>
    <t>5. Fortalecimiento de los mecanismos básicos de la planificación ambiental en el sector agua potable y saneamiento básico en el departamento de Nariño</t>
  </si>
  <si>
    <t>6. Inversiones en zonas rurales de sistemas no convencionales en el sector agua potable y saneamiento básico en el departamento de Nariño</t>
  </si>
  <si>
    <t>1.1. Apoyo y atención de emergencias y mejoramiento preventivo rutinario de la red vial del Departamento de  Nariño</t>
  </si>
  <si>
    <t>1.2. Fortalecimiento técnico en la coordinación y ejecución de programas deportivos, recreativos y de actividad física para optimizar el funcionamiento de la Secretaria de Recreación y Deporte de La Gobernación de Nariño</t>
  </si>
  <si>
    <t>2. Mejoramiento y Cualificación de la prestación del servicio existente en educación en los municipios del Departamento de Nariño (DP)</t>
  </si>
  <si>
    <t>1. Fortalecimiento de las capacidades institucionales para la Gestión de la Seguridad Alimentaria y Nutricional de Nariño en el Marco del Plan Decenal de Salud Pública Nariño</t>
  </si>
  <si>
    <t>1. Mejoramiento de la capacidad organizacional para la prestación del servicio educativo en el Departamento de Nariño</t>
  </si>
  <si>
    <t>1. Fortalecimiento del desarrollo institucional en planificacion, sistema de gestion y TICS para el IDSN del departamento de Nariño</t>
  </si>
  <si>
    <t>2. Fortalecimiento de la capacidad de medios y procesos necesarios para la implementación de la Política Farmacéutica Nacional en el departamento de Nariño a través de los programas de farmacoviliglancia y tecnovigilancia Nariño</t>
  </si>
  <si>
    <t>3. Actualización y fortalecimiento de la vigilancia epidemiologica 2020 Nariño</t>
  </si>
  <si>
    <t>4. Fortalecimiento de las 64  entidades territoriales en la planeacion integral en salud en el Departamento de  Nariño</t>
  </si>
  <si>
    <t>5. Administración Gestión de la Subdirección de Salud Pública Nariño</t>
  </si>
  <si>
    <t>6. Mejoramiento de la cobertura de aseguramiento y prestación de servicios de salud de la población pobre no afiliada en el Departamento de Nariño</t>
  </si>
  <si>
    <t xml:space="preserve">7. Fortalecimiento del Laboratorio de Salud Pública para desarrollar acciones de vigilancia en salud pública y control sanitario en el departamento de Nariño </t>
  </si>
  <si>
    <t>8. Implementación del componente de cancer en la red integrada de prestadores de servicios de salud segun lineamientos de plan decenal de control de cancer 2012-2021 Nariño</t>
  </si>
  <si>
    <t>9. Fortalecimiento de la gestión del conocimiento en salud pública en el Instituto Departamental de Salud de Nariño</t>
  </si>
  <si>
    <t>10. Fortalecimiento de la gestión de los recursos humanos y logísticos del instituto Departamental de Salud de Nariño</t>
  </si>
  <si>
    <t>11. Implementación plan de medios e impresos para el desarrollo del plan de comunicaciones de salud publica e intervenciones colectivas del departamento de Nariño Pasto</t>
  </si>
  <si>
    <t xml:space="preserve">2. Mejoramiento y adecuacion y/o construccion de infraestructura social para el desarrollo del departamento de Nariño </t>
  </si>
  <si>
    <t xml:space="preserve">2020003520007
</t>
  </si>
  <si>
    <t>2.1 Apoyo a la construcción del centro deportivo y cultural del resguardo indígena Inga de Aponte del municipio El Tablon, Nariño</t>
  </si>
  <si>
    <t>2. Fortalecimiento de las acciones en el marco de la soberania y la seguridad alimentaria y nutricional del Departamento Nariño</t>
  </si>
  <si>
    <t xml:space="preserve">1.3 Desarrollo de los juegos Litoral Pacifico, Fase Departamental en el Municipio de Tumaco,   Nariño </t>
  </si>
  <si>
    <t>2.1Fortalecimiento al programa de soberanía y seguridad alimentaria y nutricional del departamento de Nariño</t>
  </si>
  <si>
    <t>3. Fortalecimiento de la gestión integral de la salud ambiental orientada a la prevención, manejo y control de los efectos adversos en la salud a través de la intervención de los determinantes sociales y ambientales. Nariño</t>
  </si>
  <si>
    <t>4. Fortalecimiento de los estilos de vida saludables para la prevención de enfermedades crónicas no transmisibles Nariño</t>
  </si>
  <si>
    <t>5. Apoyo en la implementación de la Política Pública de Salud Mental en el Departamento de Nariño vigencia 2020. Nariño</t>
  </si>
  <si>
    <t xml:space="preserve">6. Prevención hacia los derechos sexuales y reproductivos en el departamento de Nariño </t>
  </si>
  <si>
    <t>7. Fortalecimiento de las capacidades para la reducción del riesgo de enfermedades inmunoprevenibles para la población del departamento de Nariño</t>
  </si>
  <si>
    <t>8. Fortalecimiento de las capacidades para la intervención de los factores de riesgo relacionados con enfermedades transmisibles en el departamento de Nariño</t>
  </si>
  <si>
    <t>9. Fortalecimiento de la Estrategia de Gestión Integrada (EGI - ETV), para evitar morbilidad y mortalidad por Enfermedades Transmitidas por Vectores (ETV) en el departamento de Nariño</t>
  </si>
  <si>
    <t>10. Fortalecimiento de la gestión del riesgo frente a emergencias y desastres en el departamento de Nariño</t>
  </si>
  <si>
    <t>11. Mejoramiento del conocimiento de las condiciones de salud y riesgo ocupacional del trabajador y menor trabajador en el departamento que limita la intervención desde el sector salud Nariño</t>
  </si>
  <si>
    <t>12. Fortalecimiento de la salud pública para la atención a población étnica del departamento de Nariño</t>
  </si>
  <si>
    <t>13. Implementación del modelo de atención integral en salud dirigido a la población victima del conflicto, con enfoque de género Nariño</t>
  </si>
  <si>
    <t>14. Mejoramiento Servicio de atención a la población con discapacidad en salud en el departamento de Nariño Nariño</t>
  </si>
  <si>
    <t>15. Mejoramiento de las condiciones de salud de los niños y niñas del Departamento Nariño</t>
  </si>
  <si>
    <t>16. Mejoramiento de las condiciones de salud de la poblacion adulto mayor del departamento de Nariño</t>
  </si>
  <si>
    <t>17. Mejoramiento de la calidad de vida en el marco de las políticas sanitarias en el departamento de Nariño (DP)</t>
  </si>
  <si>
    <t>2. Mejoramiento de los ambientes de aprendizaje en los Establecimientos Educativos 2020 de los municipios del Departamento de Nariño</t>
  </si>
  <si>
    <t>Rubro</t>
  </si>
  <si>
    <t>1. 4 Apoyo al Desarrollo y fortalecimiento de la practica del deporte, la recreación, la actividad física y el aprovechamiento del Tiempo Libre en el Departamento Nariño</t>
  </si>
  <si>
    <t>2.Fortalecimiento para el acceso del servicio de agua potable y saneamiento básico en el Departamento de Nariño (DP)</t>
  </si>
  <si>
    <t>21422101</t>
  </si>
  <si>
    <t>21422102</t>
  </si>
  <si>
    <t>21422103</t>
  </si>
  <si>
    <t>21431105</t>
  </si>
  <si>
    <t>21431106</t>
  </si>
  <si>
    <t>21433501</t>
  </si>
  <si>
    <t>21433502</t>
  </si>
  <si>
    <t>21442103</t>
  </si>
  <si>
    <t>21442104</t>
  </si>
  <si>
    <t>21442105</t>
  </si>
  <si>
    <t>21442106</t>
  </si>
  <si>
    <t>21442201</t>
  </si>
  <si>
    <t>21442202</t>
  </si>
  <si>
    <t>21442203</t>
  </si>
  <si>
    <t>SGP</t>
  </si>
  <si>
    <t>1. Fortalecimiento de la calidad educativa en las instituciones educativas de los 61 municipios no certificados del Departamento de Nariño</t>
  </si>
  <si>
    <t>1.Fortalecimiento del acceso y permanencia de los estudiantes de los 61 municipios no certificados del Departamento de Nariño </t>
  </si>
  <si>
    <t xml:space="preserve"> 21411301-   22211301</t>
  </si>
  <si>
    <t xml:space="preserve"> 21443101-     22143101</t>
  </si>
  <si>
    <t xml:space="preserve"> 21443102-22143102</t>
  </si>
  <si>
    <t>21443103- 22143103</t>
  </si>
  <si>
    <r>
      <t>17.1</t>
    </r>
    <r>
      <rPr>
        <sz val="8"/>
        <rFont val="Arial"/>
        <family val="2"/>
      </rPr>
      <t xml:space="preserve"> Dotación de equipo biomédico para el Centro de Salud Santiago Apóstol E.S.E. Imués</t>
    </r>
  </si>
  <si>
    <r>
      <t>18,</t>
    </r>
    <r>
      <rPr>
        <sz val="8"/>
        <rFont val="Arial"/>
        <family val="2"/>
      </rPr>
      <t xml:space="preserve"> Fortalecimiento de los procesos de prevención, atención y asistencia frente a las amenazas relacionadas con COVID-19 en el departamento de Nariño</t>
    </r>
  </si>
  <si>
    <t xml:space="preserve">21411302 -215111302 resolucion </t>
  </si>
  <si>
    <t>1. 2  Apoyo , Control y Seguimiento de las obras de Infraestructura de la S.I.M. del Departamento de Nariño</t>
  </si>
  <si>
    <t>Adquisición y Mantenimiento de Banco Inteligente de Maquinaria Amarilla y Equipos en el
Departamento de Nariño"</t>
  </si>
  <si>
    <t>1.5 Fortalecimiento de los programas  deportivos,  la recreativos, de actividad física y el aprovechamiento con el apoyo del Ministerio del deporte en el departamento de  Nariño</t>
  </si>
  <si>
    <t>dismunuir</t>
  </si>
  <si>
    <t>1. 3 Construcción obras de estabilización de talud y demolición puente el pindal San Bernardo</t>
  </si>
  <si>
    <t>3 . Mantenimiento y consultoría para el mejoramiento de las instalaciones del estadio libertad de pasto en el departamento de Nariño</t>
  </si>
  <si>
    <t>1.4 Elaboración estudios y diseños proyecto: mejoramiento de la conectividad vial en los municipios de: Buesaco, Guachucal, linares, san pablo y colon - Génova en el departamento de Nariño</t>
  </si>
  <si>
    <t xml:space="preserve">Diseño producción de contenidos para la implementación de la Estrategia de Comunicación Pública de la Gobernación de Nariño </t>
  </si>
  <si>
    <t>Implementación de la Estrategia de Comunicación Pública de la Gobernación de Nariño</t>
  </si>
  <si>
    <t>Fortalecimiento de la Gobernación de Nariño- Colombia para la preparación de respuesta y acción temprana ante escenarios de amenazas múltiples en 23 entes territoriales del Departamento de Nariño</t>
  </si>
  <si>
    <t>2.1 Adquisición De Elementos Tecnológicos para las Instituciones Educativas Públicas del Departamento
de Nariño"</t>
  </si>
  <si>
    <t>Fortalecimiento de la competitividad de pequeños y medianos productores de leche y forrajes de 10
municipios del Departamento de Nariño.</t>
  </si>
  <si>
    <t>Faltan soportes de legalización en Banco</t>
  </si>
  <si>
    <t>SL</t>
  </si>
  <si>
    <t>SR</t>
  </si>
  <si>
    <t>Fortalecimiento de los ejercicios  de juntas de accion comunal, ong, vias deportivas, cuerpo de bomberos instituciones regionales asociaciones de padres de familia  de las instituciones educativas  de nariño</t>
  </si>
  <si>
    <t>RESPONSABLES BANCO DE PROYECTOS:</t>
  </si>
  <si>
    <t>ROSARIO PAREDES OJEDA</t>
  </si>
  <si>
    <t>HERNAN CABRERA MARTINEZ</t>
  </si>
  <si>
    <t>CARLOS DANILO HERNANDEZ FOLLECO</t>
  </si>
  <si>
    <t>Profesional universitaria</t>
  </si>
  <si>
    <t>Técnico - Apoyo a la Gestión</t>
  </si>
  <si>
    <t>Profesional - Apoyo a la Gestión</t>
  </si>
  <si>
    <t>Profesional universitario</t>
  </si>
  <si>
    <t>DENNIS MUÑOZ</t>
  </si>
  <si>
    <t>Reporte:   POAI</t>
  </si>
  <si>
    <t>1. Mantenimiento, mejoramiento, Rehabilitación en la red vial del departamento de Nariño</t>
  </si>
  <si>
    <t>SUBCATEGORIA</t>
  </si>
  <si>
    <t>DESCRIPCION</t>
  </si>
  <si>
    <t>EXPLICACION</t>
  </si>
  <si>
    <t>6.3 Programas y Proyectos en ejecución</t>
  </si>
  <si>
    <t>Plan Operativo Anual de Inversiones POAI 2020 - Corresponde a los programas y proyectos de Inversión financiados con recursos del presupuesto general del Departamento para la vigencia fiscal 2020</t>
  </si>
  <si>
    <t>La información puede ser consultada en la página web de la Gobernación de Nariño:  http://bpid.narino.gov.co/bpid/  Manejo interno institucional                                                                                             https://control.xn--nario-rta.gov.co/bpid/#Detalle Consulta abierta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</si>
</sst>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\ #,##0;\-&quot;$&quot;\ #,##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 * #,##0_ ;_ * \-#,##0_ ;_ * &quot;-&quot;_ ;_ @_ "/>
    <numFmt numFmtId="167" formatCode="_(* #,##0_);_(* \(#,##0\);_(* &quot;-&quot;??_);_(@_)"/>
    <numFmt numFmtId="168" formatCode="\$#,##0.00\ ;\(\$#,##0.00\)"/>
    <numFmt numFmtId="169" formatCode="_([$€-2]* #,##0.00_);_([$€-2]* \(#,##0.00\);_([$€-2]* &quot;-&quot;??_)"/>
    <numFmt numFmtId="170" formatCode="#.##000"/>
    <numFmt numFmtId="171" formatCode="_-* #,##0\ _P_t_s_-;\-* #,##0\ _P_t_s_-;_-* &quot;-&quot;\ _P_t_s_-;_-@_-"/>
    <numFmt numFmtId="172" formatCode="0_)"/>
    <numFmt numFmtId="173" formatCode="\$#,#00"/>
    <numFmt numFmtId="174" formatCode="_-* #,##0\ &quot;Pts&quot;_-;\-* #,##0\ &quot;Pts&quot;_-;_-* &quot;-&quot;\ &quot;Pts&quot;_-;_-@_-"/>
    <numFmt numFmtId="175" formatCode="&quot;$&quot;#,##0;\-&quot;$&quot;#,##0"/>
    <numFmt numFmtId="176" formatCode="_ * #,##0.00_ ;_ * \-#,##0.00_ ;_ * &quot;-&quot;??_ ;_ @_ "/>
    <numFmt numFmtId="177" formatCode="#,##0."/>
    <numFmt numFmtId="178" formatCode="_(* #,##0.0000000_);_(* \(#,##0.0000000\);_(* &quot;-&quot;??_);_(@_)"/>
    <numFmt numFmtId="179" formatCode="#,##0.000"/>
    <numFmt numFmtId="180" formatCode="_-* #,##0.000\ _p_t_a_-;\-* #,##0.000\ _p_t_a_-;_-* &quot;-&quot;??\ _p_t_a_-;_-@_-"/>
    <numFmt numFmtId="181" formatCode="_(* #,##0.000000_);_(* \(#,##0.000000\);_(* &quot;-&quot;??_);_(@_)"/>
    <numFmt numFmtId="182" formatCode="#,##0.000;\-#,##0.000"/>
    <numFmt numFmtId="183" formatCode="%#,#00"/>
    <numFmt numFmtId="184" formatCode="General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33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"/>
      <color indexed="8"/>
      <name val="Courier"/>
      <family val="3"/>
    </font>
    <font>
      <sz val="10"/>
      <name val="BERNHARD"/>
    </font>
    <font>
      <sz val="10"/>
      <color indexed="8"/>
      <name val="MS Sans Serif"/>
      <family val="2"/>
    </font>
    <font>
      <sz val="8"/>
      <color indexed="10"/>
      <name val="BERNHARD"/>
    </font>
    <font>
      <sz val="12"/>
      <name val="Arial MT"/>
    </font>
    <font>
      <b/>
      <sz val="9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rgb="FF312E25"/>
      <name val="Arial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11" fillId="0" borderId="0" applyProtection="0"/>
    <xf numFmtId="0" fontId="11" fillId="0" borderId="0"/>
    <xf numFmtId="0" fontId="11" fillId="0" borderId="5" applyProtection="0"/>
    <xf numFmtId="2" fontId="11" fillId="0" borderId="0" applyProtection="0"/>
    <xf numFmtId="4" fontId="11" fillId="0" borderId="0" applyProtection="0"/>
    <xf numFmtId="0" fontId="12" fillId="0" borderId="0" applyProtection="0"/>
    <xf numFmtId="0" fontId="13" fillId="0" borderId="0" applyProtection="0"/>
    <xf numFmtId="168" fontId="11" fillId="0" borderId="0" applyProtection="0"/>
    <xf numFmtId="0" fontId="11" fillId="0" borderId="0"/>
    <xf numFmtId="0" fontId="14" fillId="0" borderId="0">
      <alignment vertical="top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>
      <protection locked="0"/>
    </xf>
    <xf numFmtId="0" fontId="18" fillId="0" borderId="0">
      <protection locked="0"/>
    </xf>
    <xf numFmtId="169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69" fontId="18" fillId="0" borderId="0">
      <protection locked="0"/>
    </xf>
    <xf numFmtId="0" fontId="18" fillId="0" borderId="0">
      <protection locked="0"/>
    </xf>
    <xf numFmtId="0" fontId="19" fillId="18" borderId="6" applyNumberFormat="0" applyAlignment="0" applyProtection="0"/>
    <xf numFmtId="0" fontId="19" fillId="18" borderId="6" applyNumberFormat="0" applyAlignment="0" applyProtection="0"/>
    <xf numFmtId="0" fontId="2" fillId="0" borderId="0" applyNumberFormat="0" applyFill="0" applyBorder="0" applyProtection="0">
      <alignment horizontal="left"/>
    </xf>
    <xf numFmtId="0" fontId="20" fillId="19" borderId="7" applyNumberFormat="0" applyAlignment="0" applyProtection="0"/>
    <xf numFmtId="0" fontId="20" fillId="19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170" fontId="22" fillId="0" borderId="0">
      <protection locked="0"/>
    </xf>
    <xf numFmtId="171" fontId="5" fillId="0" borderId="0" applyFont="0" applyFill="0" applyBorder="0" applyAlignment="0" applyProtection="0"/>
    <xf numFmtId="170" fontId="22" fillId="0" borderId="0">
      <protection locked="0"/>
    </xf>
    <xf numFmtId="170" fontId="22" fillId="0" borderId="0">
      <protection locked="0"/>
    </xf>
    <xf numFmtId="0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3" fontId="22" fillId="0" borderId="0">
      <protection locked="0"/>
    </xf>
    <xf numFmtId="174" fontId="5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0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175" fontId="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69" fontId="22" fillId="0" borderId="0">
      <protection locked="0"/>
    </xf>
    <xf numFmtId="0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4" fillId="9" borderId="6" applyNumberFormat="0" applyAlignment="0" applyProtection="0"/>
    <xf numFmtId="0" fontId="24" fillId="9" borderId="6" applyNumberFormat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" fillId="24" borderId="0"/>
    <xf numFmtId="0" fontId="15" fillId="25" borderId="0"/>
    <xf numFmtId="0" fontId="15" fillId="26" borderId="0"/>
    <xf numFmtId="0" fontId="15" fillId="27" borderId="0"/>
    <xf numFmtId="0" fontId="15" fillId="28" borderId="0"/>
    <xf numFmtId="0" fontId="15" fillId="29" borderId="0"/>
    <xf numFmtId="0" fontId="15" fillId="30" borderId="0"/>
    <xf numFmtId="0" fontId="15" fillId="31" borderId="0"/>
    <xf numFmtId="0" fontId="15" fillId="32" borderId="0"/>
    <xf numFmtId="0" fontId="15" fillId="27" borderId="0"/>
    <xf numFmtId="0" fontId="15" fillId="30" borderId="0"/>
    <xf numFmtId="0" fontId="15" fillId="33" borderId="0"/>
    <xf numFmtId="0" fontId="16" fillId="34" borderId="0"/>
    <xf numFmtId="0" fontId="16" fillId="31" borderId="0"/>
    <xf numFmtId="0" fontId="16" fillId="32" borderId="0"/>
    <xf numFmtId="0" fontId="16" fillId="35" borderId="0"/>
    <xf numFmtId="0" fontId="16" fillId="36" borderId="0"/>
    <xf numFmtId="0" fontId="16" fillId="37" borderId="0"/>
    <xf numFmtId="0" fontId="16" fillId="38" borderId="0"/>
    <xf numFmtId="0" fontId="16" fillId="39" borderId="0"/>
    <xf numFmtId="0" fontId="16" fillId="40" borderId="0"/>
    <xf numFmtId="0" fontId="16" fillId="35" borderId="0"/>
    <xf numFmtId="0" fontId="16" fillId="36" borderId="0"/>
    <xf numFmtId="0" fontId="16" fillId="41" borderId="0"/>
    <xf numFmtId="0" fontId="25" fillId="25" borderId="0"/>
    <xf numFmtId="0" fontId="19" fillId="42" borderId="6"/>
    <xf numFmtId="0" fontId="20" fillId="43" borderId="7"/>
    <xf numFmtId="165" fontId="2" fillId="0" borderId="0"/>
    <xf numFmtId="0" fontId="26" fillId="0" borderId="0"/>
    <xf numFmtId="0" fontId="17" fillId="26" borderId="0"/>
    <xf numFmtId="0" fontId="27" fillId="0" borderId="9"/>
    <xf numFmtId="0" fontId="28" fillId="0" borderId="10"/>
    <xf numFmtId="0" fontId="23" fillId="0" borderId="11"/>
    <xf numFmtId="0" fontId="23" fillId="0" borderId="0"/>
    <xf numFmtId="0" fontId="24" fillId="29" borderId="6"/>
    <xf numFmtId="0" fontId="21" fillId="0" borderId="8"/>
    <xf numFmtId="0" fontId="29" fillId="44" borderId="0"/>
    <xf numFmtId="0" fontId="2" fillId="0" borderId="0"/>
    <xf numFmtId="0" fontId="2" fillId="45" borderId="12"/>
    <xf numFmtId="0" fontId="30" fillId="42" borderId="13"/>
    <xf numFmtId="0" fontId="31" fillId="0" borderId="0"/>
    <xf numFmtId="0" fontId="32" fillId="0" borderId="14"/>
    <xf numFmtId="0" fontId="33" fillId="0" borderId="0"/>
    <xf numFmtId="177" fontId="22" fillId="0" borderId="0">
      <protection locked="0"/>
    </xf>
    <xf numFmtId="177" fontId="22" fillId="0" borderId="0">
      <protection locked="0"/>
    </xf>
    <xf numFmtId="177" fontId="22" fillId="0" borderId="0">
      <protection locked="0"/>
    </xf>
    <xf numFmtId="177" fontId="18" fillId="0" borderId="0">
      <protection locked="0"/>
    </xf>
    <xf numFmtId="177" fontId="34" fillId="0" borderId="0">
      <protection locked="0"/>
    </xf>
    <xf numFmtId="177" fontId="18" fillId="0" borderId="0">
      <protection locked="0"/>
    </xf>
    <xf numFmtId="177" fontId="34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69" fontId="22" fillId="0" borderId="0">
      <protection locked="0"/>
    </xf>
    <xf numFmtId="0" fontId="22" fillId="0" borderId="0">
      <protection locked="0"/>
    </xf>
    <xf numFmtId="0" fontId="35" fillId="0" borderId="0"/>
    <xf numFmtId="169" fontId="35" fillId="0" borderId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69" fontId="22" fillId="0" borderId="0">
      <protection locked="0"/>
    </xf>
    <xf numFmtId="0" fontId="22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69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69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69" fontId="18" fillId="0" borderId="0">
      <protection locked="0"/>
    </xf>
    <xf numFmtId="0" fontId="18" fillId="0" borderId="0">
      <protection locked="0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" fillId="0" borderId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/>
    <xf numFmtId="169" fontId="35" fillId="0" borderId="0"/>
    <xf numFmtId="0" fontId="35" fillId="0" borderId="0"/>
    <xf numFmtId="169" fontId="35" fillId="0" borderId="0"/>
    <xf numFmtId="181" fontId="2" fillId="0" borderId="0">
      <protection locked="0"/>
    </xf>
    <xf numFmtId="181" fontId="2" fillId="0" borderId="0">
      <protection locked="0"/>
    </xf>
    <xf numFmtId="181" fontId="2" fillId="0" borderId="0">
      <protection locked="0"/>
    </xf>
    <xf numFmtId="181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2" fillId="47" borderId="12" applyNumberFormat="0" applyFont="0" applyAlignment="0" applyProtection="0"/>
    <xf numFmtId="0" fontId="2" fillId="47" borderId="12" applyNumberFormat="0" applyFont="0" applyAlignment="0" applyProtection="0"/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7" fillId="0" borderId="15"/>
    <xf numFmtId="169" fontId="37" fillId="0" borderId="15"/>
    <xf numFmtId="184" fontId="2" fillId="0" borderId="0">
      <protection locked="0"/>
    </xf>
    <xf numFmtId="184" fontId="2" fillId="0" borderId="0">
      <protection locked="0"/>
    </xf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169" fontId="22" fillId="0" borderId="0">
      <protection locked="0"/>
    </xf>
    <xf numFmtId="0" fontId="22" fillId="0" borderId="0">
      <protection locked="0"/>
    </xf>
    <xf numFmtId="5" fontId="38" fillId="0" borderId="0">
      <protection locked="0"/>
    </xf>
    <xf numFmtId="0" fontId="35" fillId="0" borderId="0"/>
    <xf numFmtId="169" fontId="35" fillId="0" borderId="0"/>
    <xf numFmtId="39" fontId="5" fillId="0" borderId="16" applyFill="0">
      <alignment horizontal="left"/>
    </xf>
    <xf numFmtId="39" fontId="5" fillId="0" borderId="16" applyFill="0">
      <alignment horizontal="left"/>
    </xf>
    <xf numFmtId="39" fontId="5" fillId="0" borderId="16" applyFill="0">
      <alignment horizontal="left"/>
    </xf>
    <xf numFmtId="39" fontId="5" fillId="0" borderId="16" applyFill="0">
      <alignment horizontal="left"/>
    </xf>
    <xf numFmtId="0" fontId="30" fillId="18" borderId="13" applyNumberFormat="0" applyAlignment="0" applyProtection="0"/>
    <xf numFmtId="0" fontId="30" fillId="18" borderId="13" applyNumberFormat="0" applyAlignment="0" applyProtection="0"/>
    <xf numFmtId="0" fontId="2" fillId="0" borderId="0" applyNumberFormat="0"/>
    <xf numFmtId="0" fontId="2" fillId="0" borderId="0" applyNumberFormat="0"/>
    <xf numFmtId="169" fontId="2" fillId="0" borderId="0" applyNumberFormat="0"/>
    <xf numFmtId="0" fontId="2" fillId="0" borderId="0" applyNumberForma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11" fillId="0" borderId="0" applyProtection="0"/>
    <xf numFmtId="0" fontId="11" fillId="0" borderId="0" applyProtection="0"/>
    <xf numFmtId="169" fontId="11" fillId="0" borderId="0" applyProtection="0"/>
    <xf numFmtId="0" fontId="11" fillId="0" borderId="0" applyProtection="0"/>
    <xf numFmtId="168" fontId="11" fillId="0" borderId="0" applyProtection="0"/>
    <xf numFmtId="0" fontId="12" fillId="0" borderId="0" applyProtection="0"/>
    <xf numFmtId="0" fontId="12" fillId="0" borderId="0" applyProtection="0"/>
    <xf numFmtId="169" fontId="12" fillId="0" borderId="0" applyProtection="0"/>
    <xf numFmtId="0" fontId="12" fillId="0" borderId="0" applyProtection="0"/>
    <xf numFmtId="0" fontId="13" fillId="0" borderId="0" applyProtection="0"/>
    <xf numFmtId="0" fontId="13" fillId="0" borderId="0" applyProtection="0"/>
    <xf numFmtId="169" fontId="13" fillId="0" borderId="0" applyProtection="0"/>
    <xf numFmtId="0" fontId="13" fillId="0" borderId="0" applyProtection="0"/>
    <xf numFmtId="0" fontId="11" fillId="0" borderId="5" applyProtection="0"/>
    <xf numFmtId="0" fontId="11" fillId="0" borderId="5" applyProtection="0"/>
    <xf numFmtId="169" fontId="11" fillId="0" borderId="5" applyProtection="0"/>
    <xf numFmtId="0" fontId="11" fillId="0" borderId="5" applyProtection="0"/>
    <xf numFmtId="0" fontId="11" fillId="0" borderId="0"/>
    <xf numFmtId="10" fontId="11" fillId="0" borderId="0" applyProtection="0"/>
    <xf numFmtId="0" fontId="11" fillId="0" borderId="0"/>
    <xf numFmtId="0" fontId="11" fillId="0" borderId="0"/>
    <xf numFmtId="169" fontId="11" fillId="0" borderId="0"/>
    <xf numFmtId="0" fontId="11" fillId="0" borderId="0"/>
    <xf numFmtId="2" fontId="11" fillId="0" borderId="0" applyProtection="0"/>
    <xf numFmtId="2" fontId="11" fillId="0" borderId="0" applyProtection="0"/>
    <xf numFmtId="2" fontId="11" fillId="0" borderId="0" applyProtection="0"/>
    <xf numFmtId="2" fontId="11" fillId="0" borderId="0" applyProtection="0"/>
    <xf numFmtId="4" fontId="11" fillId="0" borderId="0" applyProtection="0"/>
    <xf numFmtId="41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 vertical="top"/>
    </xf>
    <xf numFmtId="3" fontId="7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 applyAlignment="1">
      <alignment horizontal="right" vertical="center"/>
    </xf>
    <xf numFmtId="167" fontId="5" fillId="0" borderId="1" xfId="2" applyNumberFormat="1" applyFont="1" applyFill="1" applyBorder="1" applyAlignment="1">
      <alignment horizontal="right" vertical="center" wrapText="1"/>
    </xf>
    <xf numFmtId="167" fontId="5" fillId="0" borderId="1" xfId="2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top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/>
    </xf>
    <xf numFmtId="41" fontId="5" fillId="0" borderId="1" xfId="333" applyFont="1" applyFill="1" applyBorder="1" applyAlignment="1">
      <alignment horizontal="right" vertical="center" wrapText="1"/>
    </xf>
    <xf numFmtId="41" fontId="5" fillId="0" borderId="1" xfId="333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 wrapText="1"/>
    </xf>
    <xf numFmtId="41" fontId="5" fillId="0" borderId="1" xfId="333" applyFont="1" applyBorder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/>
    </xf>
    <xf numFmtId="3" fontId="5" fillId="0" borderId="1" xfId="1" applyNumberFormat="1" applyFont="1" applyFill="1" applyBorder="1" applyAlignment="1">
      <alignment horizontal="right" wrapText="1"/>
    </xf>
    <xf numFmtId="41" fontId="5" fillId="0" borderId="1" xfId="333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7" fontId="5" fillId="0" borderId="1" xfId="2" applyNumberFormat="1" applyFont="1" applyFill="1" applyBorder="1" applyAlignment="1">
      <alignment horizontal="right"/>
    </xf>
    <xf numFmtId="167" fontId="5" fillId="0" borderId="1" xfId="2" applyNumberFormat="1" applyFont="1" applyFill="1" applyBorder="1" applyAlignment="1">
      <alignment horizontal="right" wrapText="1"/>
    </xf>
    <xf numFmtId="167" fontId="8" fillId="0" borderId="1" xfId="2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1" fontId="5" fillId="0" borderId="1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3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/>
    </xf>
    <xf numFmtId="0" fontId="3" fillId="3" borderId="0" xfId="1" applyFont="1" applyFill="1" applyAlignment="1">
      <alignment vertical="top"/>
    </xf>
    <xf numFmtId="41" fontId="5" fillId="3" borderId="1" xfId="333" applyFont="1" applyFill="1" applyBorder="1" applyAlignment="1">
      <alignment horizontal="right" vertical="center"/>
    </xf>
    <xf numFmtId="41" fontId="5" fillId="3" borderId="1" xfId="333" applyFont="1" applyFill="1" applyBorder="1" applyAlignment="1">
      <alignment vertical="center"/>
    </xf>
    <xf numFmtId="0" fontId="6" fillId="49" borderId="1" xfId="1" applyFont="1" applyFill="1" applyBorder="1" applyAlignment="1">
      <alignment horizontal="center" vertical="top"/>
    </xf>
    <xf numFmtId="166" fontId="6" fillId="49" borderId="1" xfId="1" applyNumberFormat="1" applyFont="1" applyFill="1" applyBorder="1" applyAlignment="1">
      <alignment horizontal="right" vertical="center"/>
    </xf>
    <xf numFmtId="166" fontId="6" fillId="49" borderId="1" xfId="1" applyNumberFormat="1" applyFont="1" applyFill="1" applyBorder="1" applyAlignment="1">
      <alignment horizontal="right"/>
    </xf>
    <xf numFmtId="166" fontId="6" fillId="49" borderId="1" xfId="1" applyNumberFormat="1" applyFont="1" applyFill="1" applyBorder="1" applyAlignment="1">
      <alignment horizontal="center" vertical="center"/>
    </xf>
    <xf numFmtId="0" fontId="6" fillId="49" borderId="1" xfId="1" applyFont="1" applyFill="1" applyBorder="1" applyAlignment="1">
      <alignment horizontal="center" vertical="top" wrapText="1"/>
    </xf>
    <xf numFmtId="166" fontId="6" fillId="49" borderId="1" xfId="1" applyNumberFormat="1" applyFont="1" applyFill="1" applyBorder="1" applyAlignment="1">
      <alignment horizontal="right" vertical="top"/>
    </xf>
    <xf numFmtId="0" fontId="6" fillId="49" borderId="1" xfId="1" applyFont="1" applyFill="1" applyBorder="1" applyAlignment="1">
      <alignment horizontal="center" vertical="center"/>
    </xf>
    <xf numFmtId="0" fontId="4" fillId="48" borderId="20" xfId="1" applyFont="1" applyFill="1" applyBorder="1" applyAlignment="1">
      <alignment horizontal="center" vertical="center" wrapText="1"/>
    </xf>
    <xf numFmtId="0" fontId="4" fillId="48" borderId="3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41" fontId="5" fillId="0" borderId="1" xfId="333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0" fontId="4" fillId="48" borderId="3" xfId="1" applyFont="1" applyFill="1" applyBorder="1" applyAlignment="1">
      <alignment horizontal="center" vertical="center" wrapText="1"/>
    </xf>
    <xf numFmtId="0" fontId="6" fillId="48" borderId="2" xfId="1" applyFont="1" applyFill="1" applyBorder="1" applyAlignment="1">
      <alignment horizontal="right" vertical="center" wrapText="1"/>
    </xf>
    <xf numFmtId="0" fontId="6" fillId="48" borderId="2" xfId="1" applyFont="1" applyFill="1" applyBorder="1" applyAlignment="1">
      <alignment horizontal="center" vertical="center" wrapText="1"/>
    </xf>
    <xf numFmtId="0" fontId="6" fillId="48" borderId="2" xfId="1" applyFont="1" applyFill="1" applyBorder="1" applyAlignment="1">
      <alignment horizontal="center" wrapText="1"/>
    </xf>
    <xf numFmtId="0" fontId="6" fillId="48" borderId="28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3" borderId="19" xfId="1" applyFont="1" applyFill="1" applyBorder="1" applyAlignment="1">
      <alignment horizontal="center" vertical="center"/>
    </xf>
    <xf numFmtId="1" fontId="5" fillId="3" borderId="19" xfId="1" applyNumberFormat="1" applyFont="1" applyFill="1" applyBorder="1" applyAlignment="1">
      <alignment horizontal="center" vertical="center"/>
    </xf>
    <xf numFmtId="3" fontId="5" fillId="3" borderId="19" xfId="1" applyNumberFormat="1" applyFont="1" applyFill="1" applyBorder="1" applyAlignment="1">
      <alignment horizontal="right" vertical="center" wrapText="1"/>
    </xf>
    <xf numFmtId="3" fontId="5" fillId="0" borderId="19" xfId="1" applyNumberFormat="1" applyFont="1" applyFill="1" applyBorder="1" applyAlignment="1">
      <alignment horizontal="right" vertical="center" wrapText="1"/>
    </xf>
    <xf numFmtId="3" fontId="5" fillId="0" borderId="19" xfId="1" applyNumberFormat="1" applyFont="1" applyFill="1" applyBorder="1" applyAlignment="1">
      <alignment vertical="center" wrapText="1"/>
    </xf>
    <xf numFmtId="3" fontId="5" fillId="0" borderId="19" xfId="1" applyNumberFormat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justify" vertical="center"/>
    </xf>
    <xf numFmtId="0" fontId="6" fillId="49" borderId="22" xfId="1" applyFont="1" applyFill="1" applyBorder="1" applyAlignment="1">
      <alignment horizontal="center" vertical="center"/>
    </xf>
    <xf numFmtId="166" fontId="6" fillId="49" borderId="23" xfId="1" applyNumberFormat="1" applyFont="1" applyFill="1" applyBorder="1" applyAlignment="1">
      <alignment horizontal="right" vertical="center"/>
    </xf>
    <xf numFmtId="0" fontId="6" fillId="0" borderId="22" xfId="1" applyFont="1" applyBorder="1" applyAlignment="1">
      <alignment horizontal="justify" vertical="center" wrapText="1"/>
    </xf>
    <xf numFmtId="166" fontId="6" fillId="49" borderId="22" xfId="1" applyNumberFormat="1" applyFont="1" applyFill="1" applyBorder="1" applyAlignment="1">
      <alignment horizontal="right" vertical="top"/>
    </xf>
    <xf numFmtId="0" fontId="6" fillId="49" borderId="22" xfId="1" applyFont="1" applyFill="1" applyBorder="1" applyAlignment="1">
      <alignment horizontal="center" vertical="top" wrapText="1"/>
    </xf>
    <xf numFmtId="0" fontId="5" fillId="0" borderId="22" xfId="1" applyFont="1" applyFill="1" applyBorder="1" applyAlignment="1">
      <alignment horizontal="left" vertical="center" wrapText="1"/>
    </xf>
    <xf numFmtId="3" fontId="5" fillId="0" borderId="22" xfId="1" applyNumberFormat="1" applyFont="1" applyFill="1" applyBorder="1" applyAlignment="1">
      <alignment horizontal="justify" vertical="center" wrapText="1"/>
    </xf>
    <xf numFmtId="0" fontId="6" fillId="49" borderId="22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justify" vertical="center" wrapText="1"/>
    </xf>
    <xf numFmtId="0" fontId="6" fillId="2" borderId="22" xfId="1" applyFont="1" applyFill="1" applyBorder="1" applyAlignment="1">
      <alignment horizontal="center" vertical="center" wrapText="1"/>
    </xf>
    <xf numFmtId="166" fontId="6" fillId="2" borderId="23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horizontal="justify" vertical="center" wrapText="1"/>
    </xf>
    <xf numFmtId="0" fontId="5" fillId="0" borderId="22" xfId="3" applyFont="1" applyFill="1" applyBorder="1" applyAlignment="1">
      <alignment horizontal="justify" vertical="center" wrapText="1"/>
    </xf>
    <xf numFmtId="0" fontId="5" fillId="0" borderId="22" xfId="1" applyNumberFormat="1" applyFont="1" applyFill="1" applyBorder="1" applyAlignment="1">
      <alignment horizontal="justify" vertical="center"/>
    </xf>
    <xf numFmtId="0" fontId="5" fillId="0" borderId="22" xfId="1" applyFont="1" applyFill="1" applyBorder="1" applyAlignment="1">
      <alignment horizontal="justify" vertical="center"/>
    </xf>
    <xf numFmtId="0" fontId="6" fillId="48" borderId="24" xfId="1" applyFont="1" applyFill="1" applyBorder="1" applyAlignment="1">
      <alignment horizontal="center" vertical="top"/>
    </xf>
    <xf numFmtId="0" fontId="6" fillId="48" borderId="25" xfId="1" applyFont="1" applyFill="1" applyBorder="1" applyAlignment="1">
      <alignment horizontal="center" vertical="top"/>
    </xf>
    <xf numFmtId="166" fontId="6" fillId="48" borderId="25" xfId="1" applyNumberFormat="1" applyFont="1" applyFill="1" applyBorder="1" applyAlignment="1">
      <alignment horizontal="right" vertical="center"/>
    </xf>
    <xf numFmtId="166" fontId="6" fillId="48" borderId="25" xfId="1" applyNumberFormat="1" applyFont="1" applyFill="1" applyBorder="1" applyAlignment="1">
      <alignment horizontal="right"/>
    </xf>
    <xf numFmtId="166" fontId="6" fillId="48" borderId="25" xfId="1" applyNumberFormat="1" applyFont="1" applyFill="1" applyBorder="1" applyAlignment="1">
      <alignment horizontal="center" vertical="center"/>
    </xf>
    <xf numFmtId="166" fontId="6" fillId="48" borderId="26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6" fontId="6" fillId="3" borderId="21" xfId="1" applyNumberFormat="1" applyFont="1" applyFill="1" applyBorder="1" applyAlignment="1">
      <alignment horizontal="right" vertical="center"/>
    </xf>
    <xf numFmtId="166" fontId="6" fillId="3" borderId="23" xfId="1" applyNumberFormat="1" applyFont="1" applyFill="1" applyBorder="1" applyAlignment="1">
      <alignment horizontal="right" vertical="center"/>
    </xf>
    <xf numFmtId="166" fontId="6" fillId="0" borderId="23" xfId="1" applyNumberFormat="1" applyFont="1" applyFill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 wrapText="1"/>
    </xf>
    <xf numFmtId="3" fontId="6" fillId="0" borderId="23" xfId="0" applyNumberFormat="1" applyFont="1" applyBorder="1" applyAlignment="1">
      <alignment vertical="center" wrapText="1"/>
    </xf>
    <xf numFmtId="166" fontId="6" fillId="0" borderId="23" xfId="1" applyNumberFormat="1" applyFont="1" applyBorder="1" applyAlignment="1">
      <alignment horizontal="right" vertical="center"/>
    </xf>
    <xf numFmtId="166" fontId="6" fillId="3" borderId="23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right" vertical="center" wrapText="1"/>
    </xf>
    <xf numFmtId="166" fontId="5" fillId="0" borderId="29" xfId="1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vertical="center" wrapText="1"/>
    </xf>
    <xf numFmtId="166" fontId="6" fillId="0" borderId="31" xfId="1" applyNumberFormat="1" applyFont="1" applyFill="1" applyBorder="1" applyAlignment="1">
      <alignment horizontal="right" vertical="center"/>
    </xf>
    <xf numFmtId="0" fontId="4" fillId="0" borderId="31" xfId="1" applyFont="1" applyBorder="1" applyAlignment="1">
      <alignment horizontal="center" vertical="center" wrapText="1"/>
    </xf>
    <xf numFmtId="0" fontId="40" fillId="0" borderId="0" xfId="1" applyFont="1" applyAlignment="1">
      <alignment horizontal="left" vertical="top"/>
    </xf>
    <xf numFmtId="0" fontId="4" fillId="0" borderId="28" xfId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5" fillId="0" borderId="19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justify" vertical="center"/>
    </xf>
    <xf numFmtId="3" fontId="6" fillId="0" borderId="1" xfId="0" applyNumberFormat="1" applyFont="1" applyBorder="1" applyAlignment="1">
      <alignment vertical="center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center"/>
    </xf>
    <xf numFmtId="0" fontId="5" fillId="0" borderId="22" xfId="1" applyFont="1" applyBorder="1" applyAlignment="1">
      <alignment horizontal="justify" vertical="center" wrapText="1"/>
    </xf>
    <xf numFmtId="0" fontId="40" fillId="0" borderId="0" xfId="1" applyFont="1" applyAlignment="1">
      <alignment horizontal="left" vertical="center"/>
    </xf>
    <xf numFmtId="0" fontId="41" fillId="0" borderId="0" xfId="1" applyFont="1" applyAlignment="1">
      <alignment horizontal="left" vertical="center"/>
    </xf>
    <xf numFmtId="0" fontId="41" fillId="0" borderId="0" xfId="1" applyFont="1" applyAlignment="1">
      <alignment vertical="top"/>
    </xf>
    <xf numFmtId="0" fontId="4" fillId="0" borderId="23" xfId="1" applyFont="1" applyBorder="1" applyAlignment="1">
      <alignment horizontal="center" vertical="center" wrapText="1"/>
    </xf>
    <xf numFmtId="0" fontId="39" fillId="0" borderId="23" xfId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justify" wrapText="1"/>
    </xf>
    <xf numFmtId="0" fontId="39" fillId="0" borderId="23" xfId="1" applyFont="1" applyFill="1" applyBorder="1" applyAlignment="1">
      <alignment horizontal="center" vertical="center" wrapText="1"/>
    </xf>
    <xf numFmtId="0" fontId="4" fillId="49" borderId="1" xfId="1" applyFont="1" applyFill="1" applyBorder="1" applyAlignment="1">
      <alignment horizontal="center" vertical="top"/>
    </xf>
    <xf numFmtId="0" fontId="4" fillId="49" borderId="23" xfId="1" applyFont="1" applyFill="1" applyBorder="1" applyAlignment="1">
      <alignment horizontal="center" vertical="top"/>
    </xf>
    <xf numFmtId="0" fontId="4" fillId="2" borderId="2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48" borderId="24" xfId="1" applyFont="1" applyFill="1" applyBorder="1" applyAlignment="1">
      <alignment horizontal="center" vertical="top"/>
    </xf>
    <xf numFmtId="0" fontId="4" fillId="48" borderId="25" xfId="1" applyFont="1" applyFill="1" applyBorder="1" applyAlignment="1">
      <alignment horizontal="center" vertical="top"/>
    </xf>
    <xf numFmtId="0" fontId="4" fillId="48" borderId="26" xfId="1" applyFont="1" applyFill="1" applyBorder="1" applyAlignment="1">
      <alignment horizontal="center" vertical="top"/>
    </xf>
    <xf numFmtId="0" fontId="4" fillId="0" borderId="2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8" borderId="18" xfId="1" applyFont="1" applyFill="1" applyBorder="1" applyAlignment="1">
      <alignment horizontal="center" vertical="center" wrapText="1"/>
    </xf>
    <xf numFmtId="0" fontId="4" fillId="48" borderId="22" xfId="1" applyFont="1" applyFill="1" applyBorder="1" applyAlignment="1">
      <alignment horizontal="center" vertical="center" wrapText="1"/>
    </xf>
    <xf numFmtId="0" fontId="4" fillId="48" borderId="24" xfId="1" applyFont="1" applyFill="1" applyBorder="1" applyAlignment="1">
      <alignment horizontal="center" vertical="center" wrapText="1"/>
    </xf>
    <xf numFmtId="0" fontId="4" fillId="48" borderId="19" xfId="1" applyFont="1" applyFill="1" applyBorder="1" applyAlignment="1">
      <alignment horizontal="center" vertical="center" wrapText="1"/>
    </xf>
    <xf numFmtId="0" fontId="4" fillId="48" borderId="1" xfId="1" applyFont="1" applyFill="1" applyBorder="1" applyAlignment="1">
      <alignment horizontal="center" vertical="center" wrapText="1"/>
    </xf>
    <xf numFmtId="0" fontId="4" fillId="48" borderId="25" xfId="1" applyFont="1" applyFill="1" applyBorder="1" applyAlignment="1">
      <alignment horizontal="center" vertical="center" wrapText="1"/>
    </xf>
    <xf numFmtId="0" fontId="4" fillId="48" borderId="21" xfId="1" applyFont="1" applyFill="1" applyBorder="1" applyAlignment="1">
      <alignment horizontal="center" vertical="center" wrapText="1"/>
    </xf>
    <xf numFmtId="0" fontId="4" fillId="48" borderId="23" xfId="1" applyFont="1" applyFill="1" applyBorder="1" applyAlignment="1">
      <alignment horizontal="center" vertical="center"/>
    </xf>
    <xf numFmtId="0" fontId="4" fillId="48" borderId="26" xfId="1" applyFont="1" applyFill="1" applyBorder="1" applyAlignment="1">
      <alignment horizontal="center" vertical="center"/>
    </xf>
    <xf numFmtId="0" fontId="4" fillId="49" borderId="1" xfId="1" applyFont="1" applyFill="1" applyBorder="1" applyAlignment="1">
      <alignment horizontal="center" vertical="center"/>
    </xf>
    <xf numFmtId="0" fontId="4" fillId="49" borderId="2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/>
    </xf>
    <xf numFmtId="0" fontId="4" fillId="48" borderId="27" xfId="1" applyFont="1" applyFill="1" applyBorder="1" applyAlignment="1">
      <alignment horizontal="center" vertical="center" wrapText="1"/>
    </xf>
    <xf numFmtId="0" fontId="4" fillId="48" borderId="17" xfId="1" applyFont="1" applyFill="1" applyBorder="1" applyAlignment="1">
      <alignment horizontal="center" vertical="center" wrapText="1"/>
    </xf>
    <xf numFmtId="0" fontId="6" fillId="48" borderId="19" xfId="1" applyFont="1" applyFill="1" applyBorder="1" applyAlignment="1">
      <alignment horizontal="center" vertical="center"/>
    </xf>
    <xf numFmtId="0" fontId="6" fillId="48" borderId="21" xfId="1" applyFont="1" applyFill="1" applyBorder="1" applyAlignment="1">
      <alignment horizontal="center" vertical="center"/>
    </xf>
    <xf numFmtId="0" fontId="6" fillId="48" borderId="1" xfId="1" applyFont="1" applyFill="1" applyBorder="1" applyAlignment="1">
      <alignment horizontal="center" vertical="center"/>
    </xf>
    <xf numFmtId="0" fontId="6" fillId="48" borderId="23" xfId="1" applyFont="1" applyFill="1" applyBorder="1" applyAlignment="1">
      <alignment horizontal="center" vertical="center"/>
    </xf>
    <xf numFmtId="0" fontId="4" fillId="49" borderId="1" xfId="1" applyFont="1" applyFill="1" applyBorder="1" applyAlignment="1">
      <alignment horizontal="center" vertical="top" wrapText="1"/>
    </xf>
    <xf numFmtId="0" fontId="4" fillId="49" borderId="23" xfId="1" applyFont="1" applyFill="1" applyBorder="1" applyAlignment="1">
      <alignment horizontal="center" vertical="top" wrapText="1"/>
    </xf>
    <xf numFmtId="0" fontId="4" fillId="48" borderId="20" xfId="1" applyFont="1" applyFill="1" applyBorder="1" applyAlignment="1">
      <alignment horizontal="center" vertical="center" wrapText="1"/>
    </xf>
    <xf numFmtId="0" fontId="4" fillId="48" borderId="3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left" vertical="top"/>
    </xf>
    <xf numFmtId="0" fontId="4" fillId="0" borderId="28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</cellXfs>
  <cellStyles count="334">
    <cellStyle name="????" xfId="4" xr:uid="{00000000-0005-0000-0000-000000000000}"/>
    <cellStyle name="?????" xfId="5" xr:uid="{00000000-0005-0000-0000-000001000000}"/>
    <cellStyle name="????????" xfId="6" xr:uid="{00000000-0005-0000-0000-000002000000}"/>
    <cellStyle name="?????????????" xfId="7" xr:uid="{00000000-0005-0000-0000-000003000000}"/>
    <cellStyle name="??????????_BOPENGC" xfId="8" xr:uid="{00000000-0005-0000-0000-000004000000}"/>
    <cellStyle name="?????????1" xfId="9" xr:uid="{00000000-0005-0000-0000-000005000000}"/>
    <cellStyle name="?????????2" xfId="10" xr:uid="{00000000-0005-0000-0000-000006000000}"/>
    <cellStyle name="????????_BOPENGC" xfId="11" xr:uid="{00000000-0005-0000-0000-000007000000}"/>
    <cellStyle name="???????_BOPENGC" xfId="12" xr:uid="{00000000-0005-0000-0000-000008000000}"/>
    <cellStyle name="_A_Base Compara" xfId="13" xr:uid="{00000000-0005-0000-0000-000009000000}"/>
    <cellStyle name="20% - Énfasis1 2" xfId="14" xr:uid="{00000000-0005-0000-0000-00000A000000}"/>
    <cellStyle name="20% - Énfasis1 3" xfId="15" xr:uid="{00000000-0005-0000-0000-00000B000000}"/>
    <cellStyle name="20% - Énfasis2 2" xfId="16" xr:uid="{00000000-0005-0000-0000-00000C000000}"/>
    <cellStyle name="20% - Énfasis2 3" xfId="17" xr:uid="{00000000-0005-0000-0000-00000D000000}"/>
    <cellStyle name="20% - Énfasis3 2" xfId="18" xr:uid="{00000000-0005-0000-0000-00000E000000}"/>
    <cellStyle name="20% - Énfasis3 3" xfId="19" xr:uid="{00000000-0005-0000-0000-00000F000000}"/>
    <cellStyle name="20% - Énfasis4 2" xfId="20" xr:uid="{00000000-0005-0000-0000-000010000000}"/>
    <cellStyle name="20% - Énfasis4 3" xfId="21" xr:uid="{00000000-0005-0000-0000-000011000000}"/>
    <cellStyle name="20% - Énfasis5 2" xfId="22" xr:uid="{00000000-0005-0000-0000-000012000000}"/>
    <cellStyle name="20% - Énfasis5 3" xfId="23" xr:uid="{00000000-0005-0000-0000-000013000000}"/>
    <cellStyle name="20% - Énfasis6 2" xfId="24" xr:uid="{00000000-0005-0000-0000-000014000000}"/>
    <cellStyle name="20% - Énfasis6 3" xfId="25" xr:uid="{00000000-0005-0000-0000-000015000000}"/>
    <cellStyle name="40% - Énfasis1 2" xfId="26" xr:uid="{00000000-0005-0000-0000-000016000000}"/>
    <cellStyle name="40% - Énfasis1 3" xfId="27" xr:uid="{00000000-0005-0000-0000-000017000000}"/>
    <cellStyle name="40% - Énfasis2 2" xfId="28" xr:uid="{00000000-0005-0000-0000-000018000000}"/>
    <cellStyle name="40% - Énfasis2 3" xfId="29" xr:uid="{00000000-0005-0000-0000-000019000000}"/>
    <cellStyle name="40% - Énfasis3 2" xfId="30" xr:uid="{00000000-0005-0000-0000-00001A000000}"/>
    <cellStyle name="40% - Énfasis3 3" xfId="31" xr:uid="{00000000-0005-0000-0000-00001B000000}"/>
    <cellStyle name="40% - Énfasis4 2" xfId="32" xr:uid="{00000000-0005-0000-0000-00001C000000}"/>
    <cellStyle name="40% - Énfasis4 3" xfId="33" xr:uid="{00000000-0005-0000-0000-00001D000000}"/>
    <cellStyle name="40% - Énfasis5 2" xfId="34" xr:uid="{00000000-0005-0000-0000-00001E000000}"/>
    <cellStyle name="40% - Énfasis5 3" xfId="35" xr:uid="{00000000-0005-0000-0000-00001F000000}"/>
    <cellStyle name="40% - Énfasis6 2" xfId="36" xr:uid="{00000000-0005-0000-0000-000020000000}"/>
    <cellStyle name="40% - Énfasis6 3" xfId="37" xr:uid="{00000000-0005-0000-0000-000021000000}"/>
    <cellStyle name="60% - Énfasis1 2" xfId="38" xr:uid="{00000000-0005-0000-0000-000022000000}"/>
    <cellStyle name="60% - Énfasis1 3" xfId="39" xr:uid="{00000000-0005-0000-0000-000023000000}"/>
    <cellStyle name="60% - Énfasis2 2" xfId="40" xr:uid="{00000000-0005-0000-0000-000024000000}"/>
    <cellStyle name="60% - Énfasis2 3" xfId="41" xr:uid="{00000000-0005-0000-0000-000025000000}"/>
    <cellStyle name="60% - Énfasis3 2" xfId="42" xr:uid="{00000000-0005-0000-0000-000026000000}"/>
    <cellStyle name="60% - Énfasis3 3" xfId="43" xr:uid="{00000000-0005-0000-0000-000027000000}"/>
    <cellStyle name="60% - Énfasis4 2" xfId="44" xr:uid="{00000000-0005-0000-0000-000028000000}"/>
    <cellStyle name="60% - Énfasis4 3" xfId="45" xr:uid="{00000000-0005-0000-0000-000029000000}"/>
    <cellStyle name="60% - Énfasis5 2" xfId="46" xr:uid="{00000000-0005-0000-0000-00002A000000}"/>
    <cellStyle name="60% - Énfasis5 3" xfId="47" xr:uid="{00000000-0005-0000-0000-00002B000000}"/>
    <cellStyle name="60% - Énfasis6 2" xfId="48" xr:uid="{00000000-0005-0000-0000-00002C000000}"/>
    <cellStyle name="60% - Énfasis6 3" xfId="49" xr:uid="{00000000-0005-0000-0000-00002D000000}"/>
    <cellStyle name="Buena 2" xfId="50" xr:uid="{00000000-0005-0000-0000-00002E000000}"/>
    <cellStyle name="Buena 3" xfId="51" xr:uid="{00000000-0005-0000-0000-00002F000000}"/>
    <cellStyle name="Cabecera 1" xfId="52" xr:uid="{00000000-0005-0000-0000-000030000000}"/>
    <cellStyle name="Cabecera 1 2" xfId="53" xr:uid="{00000000-0005-0000-0000-000031000000}"/>
    <cellStyle name="Cabecera 1 3" xfId="54" xr:uid="{00000000-0005-0000-0000-000032000000}"/>
    <cellStyle name="Cabecera 1_Historico" xfId="55" xr:uid="{00000000-0005-0000-0000-000033000000}"/>
    <cellStyle name="Cabecera 2" xfId="56" xr:uid="{00000000-0005-0000-0000-000034000000}"/>
    <cellStyle name="Cabecera 2 2" xfId="57" xr:uid="{00000000-0005-0000-0000-000035000000}"/>
    <cellStyle name="Cabecera 2 3" xfId="58" xr:uid="{00000000-0005-0000-0000-000036000000}"/>
    <cellStyle name="Cabecera 2_Historico" xfId="59" xr:uid="{00000000-0005-0000-0000-000037000000}"/>
    <cellStyle name="Cálculo 2" xfId="60" xr:uid="{00000000-0005-0000-0000-000038000000}"/>
    <cellStyle name="Cálculo 3" xfId="61" xr:uid="{00000000-0005-0000-0000-000039000000}"/>
    <cellStyle name="Categoría del Piloto de Datos" xfId="62" xr:uid="{00000000-0005-0000-0000-00003A000000}"/>
    <cellStyle name="Celda de comprobación 2" xfId="63" xr:uid="{00000000-0005-0000-0000-00003B000000}"/>
    <cellStyle name="Celda de comprobación 3" xfId="64" xr:uid="{00000000-0005-0000-0000-00003C000000}"/>
    <cellStyle name="Celda vinculada 2" xfId="65" xr:uid="{00000000-0005-0000-0000-00003D000000}"/>
    <cellStyle name="Celda vinculada 3" xfId="66" xr:uid="{00000000-0005-0000-0000-00003E000000}"/>
    <cellStyle name="Comma" xfId="67" xr:uid="{00000000-0005-0000-0000-00003F000000}"/>
    <cellStyle name="Comma [0]_PIB" xfId="68" xr:uid="{00000000-0005-0000-0000-000040000000}"/>
    <cellStyle name="Comma 2" xfId="69" xr:uid="{00000000-0005-0000-0000-000041000000}"/>
    <cellStyle name="Comma 3" xfId="70" xr:uid="{00000000-0005-0000-0000-000042000000}"/>
    <cellStyle name="Comma_2003 y 2004" xfId="71" xr:uid="{00000000-0005-0000-0000-000043000000}"/>
    <cellStyle name="Comma0" xfId="72" xr:uid="{00000000-0005-0000-0000-000044000000}"/>
    <cellStyle name="Comma0 2" xfId="73" xr:uid="{00000000-0005-0000-0000-000045000000}"/>
    <cellStyle name="Comma0 3" xfId="74" xr:uid="{00000000-0005-0000-0000-000046000000}"/>
    <cellStyle name="Comma0_Historico" xfId="75" xr:uid="{00000000-0005-0000-0000-000047000000}"/>
    <cellStyle name="Currency" xfId="76" xr:uid="{00000000-0005-0000-0000-000048000000}"/>
    <cellStyle name="Currency [0]_PIB" xfId="77" xr:uid="{00000000-0005-0000-0000-000049000000}"/>
    <cellStyle name="Currency 2" xfId="78" xr:uid="{00000000-0005-0000-0000-00004A000000}"/>
    <cellStyle name="Currency 3" xfId="79" xr:uid="{00000000-0005-0000-0000-00004B000000}"/>
    <cellStyle name="Currency_2003 y 2004" xfId="80" xr:uid="{00000000-0005-0000-0000-00004C000000}"/>
    <cellStyle name="Currency0" xfId="81" xr:uid="{00000000-0005-0000-0000-00004D000000}"/>
    <cellStyle name="Currency0 2" xfId="82" xr:uid="{00000000-0005-0000-0000-00004E000000}"/>
    <cellStyle name="Currency0 3" xfId="83" xr:uid="{00000000-0005-0000-0000-00004F000000}"/>
    <cellStyle name="Currency0_Historico" xfId="84" xr:uid="{00000000-0005-0000-0000-000050000000}"/>
    <cellStyle name="Date" xfId="85" xr:uid="{00000000-0005-0000-0000-000051000000}"/>
    <cellStyle name="Date 2" xfId="86" xr:uid="{00000000-0005-0000-0000-000052000000}"/>
    <cellStyle name="Date 3" xfId="87" xr:uid="{00000000-0005-0000-0000-000053000000}"/>
    <cellStyle name="Date_Historico" xfId="88" xr:uid="{00000000-0005-0000-0000-000054000000}"/>
    <cellStyle name="Encabezado 4 2" xfId="89" xr:uid="{00000000-0005-0000-0000-000055000000}"/>
    <cellStyle name="Encabezado 4 3" xfId="90" xr:uid="{00000000-0005-0000-0000-000056000000}"/>
    <cellStyle name="Énfasis1 2" xfId="91" xr:uid="{00000000-0005-0000-0000-000057000000}"/>
    <cellStyle name="Énfasis1 3" xfId="92" xr:uid="{00000000-0005-0000-0000-000058000000}"/>
    <cellStyle name="Énfasis2 2" xfId="93" xr:uid="{00000000-0005-0000-0000-000059000000}"/>
    <cellStyle name="Énfasis2 3" xfId="94" xr:uid="{00000000-0005-0000-0000-00005A000000}"/>
    <cellStyle name="Énfasis3 2" xfId="95" xr:uid="{00000000-0005-0000-0000-00005B000000}"/>
    <cellStyle name="Énfasis3 3" xfId="96" xr:uid="{00000000-0005-0000-0000-00005C000000}"/>
    <cellStyle name="Énfasis4 2" xfId="97" xr:uid="{00000000-0005-0000-0000-00005D000000}"/>
    <cellStyle name="Énfasis4 3" xfId="98" xr:uid="{00000000-0005-0000-0000-00005E000000}"/>
    <cellStyle name="Énfasis5 2" xfId="99" xr:uid="{00000000-0005-0000-0000-00005F000000}"/>
    <cellStyle name="Énfasis5 3" xfId="100" xr:uid="{00000000-0005-0000-0000-000060000000}"/>
    <cellStyle name="Énfasis6 2" xfId="101" xr:uid="{00000000-0005-0000-0000-000061000000}"/>
    <cellStyle name="Énfasis6 3" xfId="102" xr:uid="{00000000-0005-0000-0000-000062000000}"/>
    <cellStyle name="Entrada 2" xfId="103" xr:uid="{00000000-0005-0000-0000-000063000000}"/>
    <cellStyle name="Entrada 3" xfId="104" xr:uid="{00000000-0005-0000-0000-000064000000}"/>
    <cellStyle name="Estilo 1" xfId="105" xr:uid="{00000000-0005-0000-0000-000065000000}"/>
    <cellStyle name="Euro" xfId="106" xr:uid="{00000000-0005-0000-0000-000066000000}"/>
    <cellStyle name="Euro 2" xfId="107" xr:uid="{00000000-0005-0000-0000-000067000000}"/>
    <cellStyle name="Euro 3" xfId="108" xr:uid="{00000000-0005-0000-0000-000068000000}"/>
    <cellStyle name="Euro_Historico" xfId="109" xr:uid="{00000000-0005-0000-0000-000069000000}"/>
    <cellStyle name="Excel Built-in 20% - Accent1" xfId="110" xr:uid="{00000000-0005-0000-0000-00006A000000}"/>
    <cellStyle name="Excel Built-in 20% - Accent2" xfId="111" xr:uid="{00000000-0005-0000-0000-00006B000000}"/>
    <cellStyle name="Excel Built-in 20% - Accent3" xfId="112" xr:uid="{00000000-0005-0000-0000-00006C000000}"/>
    <cellStyle name="Excel Built-in 20% - Accent4" xfId="113" xr:uid="{00000000-0005-0000-0000-00006D000000}"/>
    <cellStyle name="Excel Built-in 20% - Accent5" xfId="114" xr:uid="{00000000-0005-0000-0000-00006E000000}"/>
    <cellStyle name="Excel Built-in 20% - Accent6" xfId="115" xr:uid="{00000000-0005-0000-0000-00006F000000}"/>
    <cellStyle name="Excel Built-in 40% - Accent1" xfId="116" xr:uid="{00000000-0005-0000-0000-000070000000}"/>
    <cellStyle name="Excel Built-in 40% - Accent2" xfId="117" xr:uid="{00000000-0005-0000-0000-000071000000}"/>
    <cellStyle name="Excel Built-in 40% - Accent3" xfId="118" xr:uid="{00000000-0005-0000-0000-000072000000}"/>
    <cellStyle name="Excel Built-in 40% - Accent4" xfId="119" xr:uid="{00000000-0005-0000-0000-000073000000}"/>
    <cellStyle name="Excel Built-in 40% - Accent5" xfId="120" xr:uid="{00000000-0005-0000-0000-000074000000}"/>
    <cellStyle name="Excel Built-in 40% - Accent6" xfId="121" xr:uid="{00000000-0005-0000-0000-000075000000}"/>
    <cellStyle name="Excel Built-in 60% - Accent1" xfId="122" xr:uid="{00000000-0005-0000-0000-000076000000}"/>
    <cellStyle name="Excel Built-in 60% - Accent2" xfId="123" xr:uid="{00000000-0005-0000-0000-000077000000}"/>
    <cellStyle name="Excel Built-in 60% - Accent3" xfId="124" xr:uid="{00000000-0005-0000-0000-000078000000}"/>
    <cellStyle name="Excel Built-in 60% - Accent4" xfId="125" xr:uid="{00000000-0005-0000-0000-000079000000}"/>
    <cellStyle name="Excel Built-in 60% - Accent5" xfId="126" xr:uid="{00000000-0005-0000-0000-00007A000000}"/>
    <cellStyle name="Excel Built-in 60% - Accent6" xfId="127" xr:uid="{00000000-0005-0000-0000-00007B000000}"/>
    <cellStyle name="Excel Built-in Accent1" xfId="128" xr:uid="{00000000-0005-0000-0000-00007C000000}"/>
    <cellStyle name="Excel Built-in Accent2" xfId="129" xr:uid="{00000000-0005-0000-0000-00007D000000}"/>
    <cellStyle name="Excel Built-in Accent3" xfId="130" xr:uid="{00000000-0005-0000-0000-00007E000000}"/>
    <cellStyle name="Excel Built-in Accent4" xfId="131" xr:uid="{00000000-0005-0000-0000-00007F000000}"/>
    <cellStyle name="Excel Built-in Accent5" xfId="132" xr:uid="{00000000-0005-0000-0000-000080000000}"/>
    <cellStyle name="Excel Built-in Accent6" xfId="133" xr:uid="{00000000-0005-0000-0000-000081000000}"/>
    <cellStyle name="Excel Built-in Bad" xfId="134" xr:uid="{00000000-0005-0000-0000-000082000000}"/>
    <cellStyle name="Excel Built-in Calculation" xfId="135" xr:uid="{00000000-0005-0000-0000-000083000000}"/>
    <cellStyle name="Excel Built-in Check Cell" xfId="136" xr:uid="{00000000-0005-0000-0000-000084000000}"/>
    <cellStyle name="Excel Built-in Comma" xfId="137" xr:uid="{00000000-0005-0000-0000-000085000000}"/>
    <cellStyle name="Excel Built-in Explanatory Text" xfId="138" xr:uid="{00000000-0005-0000-0000-000086000000}"/>
    <cellStyle name="Excel Built-in Good" xfId="139" xr:uid="{00000000-0005-0000-0000-000087000000}"/>
    <cellStyle name="Excel Built-in Heading 1" xfId="140" xr:uid="{00000000-0005-0000-0000-000088000000}"/>
    <cellStyle name="Excel Built-in Heading 2" xfId="141" xr:uid="{00000000-0005-0000-0000-000089000000}"/>
    <cellStyle name="Excel Built-in Heading 3" xfId="142" xr:uid="{00000000-0005-0000-0000-00008A000000}"/>
    <cellStyle name="Excel Built-in Heading 4" xfId="143" xr:uid="{00000000-0005-0000-0000-00008B000000}"/>
    <cellStyle name="Excel Built-in Input" xfId="144" xr:uid="{00000000-0005-0000-0000-00008C000000}"/>
    <cellStyle name="Excel Built-in Linked Cell" xfId="145" xr:uid="{00000000-0005-0000-0000-00008D000000}"/>
    <cellStyle name="Excel Built-in Neutral" xfId="146" xr:uid="{00000000-0005-0000-0000-00008E000000}"/>
    <cellStyle name="Excel Built-in Normal" xfId="147" xr:uid="{00000000-0005-0000-0000-00008F000000}"/>
    <cellStyle name="Excel Built-in Note" xfId="148" xr:uid="{00000000-0005-0000-0000-000090000000}"/>
    <cellStyle name="Excel Built-in Output" xfId="149" xr:uid="{00000000-0005-0000-0000-000091000000}"/>
    <cellStyle name="Excel Built-in Title" xfId="150" xr:uid="{00000000-0005-0000-0000-000092000000}"/>
    <cellStyle name="Excel Built-in Total" xfId="151" xr:uid="{00000000-0005-0000-0000-000093000000}"/>
    <cellStyle name="Excel Built-in Warning Text" xfId="152" xr:uid="{00000000-0005-0000-0000-000094000000}"/>
    <cellStyle name="F2" xfId="153" xr:uid="{00000000-0005-0000-0000-000095000000}"/>
    <cellStyle name="F3" xfId="154" xr:uid="{00000000-0005-0000-0000-000096000000}"/>
    <cellStyle name="F4" xfId="155" xr:uid="{00000000-0005-0000-0000-000097000000}"/>
    <cellStyle name="F5" xfId="156" xr:uid="{00000000-0005-0000-0000-000098000000}"/>
    <cellStyle name="F6" xfId="157" xr:uid="{00000000-0005-0000-0000-000099000000}"/>
    <cellStyle name="F7" xfId="158" xr:uid="{00000000-0005-0000-0000-00009A000000}"/>
    <cellStyle name="F8" xfId="159" xr:uid="{00000000-0005-0000-0000-00009B000000}"/>
    <cellStyle name="Fecha" xfId="160" xr:uid="{00000000-0005-0000-0000-00009C000000}"/>
    <cellStyle name="Fecha 2" xfId="161" xr:uid="{00000000-0005-0000-0000-00009D000000}"/>
    <cellStyle name="Fecha 3" xfId="162" xr:uid="{00000000-0005-0000-0000-00009E000000}"/>
    <cellStyle name="Fecha_Historico" xfId="163" xr:uid="{00000000-0005-0000-0000-00009F000000}"/>
    <cellStyle name="Fecha4 - Modelo4" xfId="164" xr:uid="{00000000-0005-0000-0000-0000A0000000}"/>
    <cellStyle name="Fecha4 - Modelo4 2" xfId="165" xr:uid="{00000000-0005-0000-0000-0000A1000000}"/>
    <cellStyle name="Fijo" xfId="166" xr:uid="{00000000-0005-0000-0000-0000A2000000}"/>
    <cellStyle name="Fijo 2" xfId="167" xr:uid="{00000000-0005-0000-0000-0000A3000000}"/>
    <cellStyle name="Fijo 3" xfId="168" xr:uid="{00000000-0005-0000-0000-0000A4000000}"/>
    <cellStyle name="Fijo_Historico" xfId="169" xr:uid="{00000000-0005-0000-0000-0000A5000000}"/>
    <cellStyle name="Fixed" xfId="170" xr:uid="{00000000-0005-0000-0000-0000A6000000}"/>
    <cellStyle name="Fixed 2" xfId="171" xr:uid="{00000000-0005-0000-0000-0000A7000000}"/>
    <cellStyle name="Fixed 3" xfId="172" xr:uid="{00000000-0005-0000-0000-0000A8000000}"/>
    <cellStyle name="Fixed_Historico" xfId="173" xr:uid="{00000000-0005-0000-0000-0000A9000000}"/>
    <cellStyle name="Heading 1" xfId="174" xr:uid="{00000000-0005-0000-0000-0000AA000000}"/>
    <cellStyle name="Heading 1 2" xfId="175" xr:uid="{00000000-0005-0000-0000-0000AB000000}"/>
    <cellStyle name="Heading 1 3" xfId="176" xr:uid="{00000000-0005-0000-0000-0000AC000000}"/>
    <cellStyle name="Heading 1_Historico" xfId="177" xr:uid="{00000000-0005-0000-0000-0000AD000000}"/>
    <cellStyle name="Heading 2" xfId="178" xr:uid="{00000000-0005-0000-0000-0000AE000000}"/>
    <cellStyle name="Heading 2 2" xfId="179" xr:uid="{00000000-0005-0000-0000-0000AF000000}"/>
    <cellStyle name="Heading 2 3" xfId="180" xr:uid="{00000000-0005-0000-0000-0000B0000000}"/>
    <cellStyle name="Heading 2_Historico" xfId="181" xr:uid="{00000000-0005-0000-0000-0000B1000000}"/>
    <cellStyle name="Heading1" xfId="182" xr:uid="{00000000-0005-0000-0000-0000B2000000}"/>
    <cellStyle name="Heading1 2" xfId="183" xr:uid="{00000000-0005-0000-0000-0000B3000000}"/>
    <cellStyle name="Heading1 3" xfId="184" xr:uid="{00000000-0005-0000-0000-0000B4000000}"/>
    <cellStyle name="Heading1_Historico" xfId="185" xr:uid="{00000000-0005-0000-0000-0000B5000000}"/>
    <cellStyle name="Heading2" xfId="186" xr:uid="{00000000-0005-0000-0000-0000B6000000}"/>
    <cellStyle name="Heading2 2" xfId="187" xr:uid="{00000000-0005-0000-0000-0000B7000000}"/>
    <cellStyle name="Heading2 3" xfId="188" xr:uid="{00000000-0005-0000-0000-0000B8000000}"/>
    <cellStyle name="Heading2_Historico" xfId="189" xr:uid="{00000000-0005-0000-0000-0000B9000000}"/>
    <cellStyle name="Incorrecto 2" xfId="190" xr:uid="{00000000-0005-0000-0000-0000BA000000}"/>
    <cellStyle name="Incorrecto 3" xfId="191" xr:uid="{00000000-0005-0000-0000-0000BB000000}"/>
    <cellStyle name="Millares [0]" xfId="333" builtinId="6"/>
    <cellStyle name="Millares 2" xfId="192" xr:uid="{00000000-0005-0000-0000-0000BD000000}"/>
    <cellStyle name="Millares 2 2" xfId="193" xr:uid="{00000000-0005-0000-0000-0000BE000000}"/>
    <cellStyle name="Millares 2 3" xfId="194" xr:uid="{00000000-0005-0000-0000-0000BF000000}"/>
    <cellStyle name="Millares 3" xfId="195" xr:uid="{00000000-0005-0000-0000-0000C0000000}"/>
    <cellStyle name="Millares 4" xfId="2" xr:uid="{00000000-0005-0000-0000-0000C1000000}"/>
    <cellStyle name="Millares 4 2" xfId="196" xr:uid="{00000000-0005-0000-0000-0000C2000000}"/>
    <cellStyle name="Millares 5" xfId="197" xr:uid="{00000000-0005-0000-0000-0000C3000000}"/>
    <cellStyle name="Millares 6" xfId="198" xr:uid="{00000000-0005-0000-0000-0000C4000000}"/>
    <cellStyle name="Millares 7" xfId="199" xr:uid="{00000000-0005-0000-0000-0000C5000000}"/>
    <cellStyle name="Moneta - Modelo2" xfId="200" xr:uid="{00000000-0005-0000-0000-0000C6000000}"/>
    <cellStyle name="Moneta - Modelo2 2" xfId="201" xr:uid="{00000000-0005-0000-0000-0000C7000000}"/>
    <cellStyle name="Moneta - Modelo5" xfId="202" xr:uid="{00000000-0005-0000-0000-0000C8000000}"/>
    <cellStyle name="Moneta - Modelo5 2" xfId="203" xr:uid="{00000000-0005-0000-0000-0000C9000000}"/>
    <cellStyle name="Monetario" xfId="204" xr:uid="{00000000-0005-0000-0000-0000CA000000}"/>
    <cellStyle name="Monetario 2" xfId="205" xr:uid="{00000000-0005-0000-0000-0000CB000000}"/>
    <cellStyle name="Monetario 3" xfId="206" xr:uid="{00000000-0005-0000-0000-0000CC000000}"/>
    <cellStyle name="Monetario_Historico" xfId="207" xr:uid="{00000000-0005-0000-0000-0000CD000000}"/>
    <cellStyle name="Monetario0" xfId="208" xr:uid="{00000000-0005-0000-0000-0000CE000000}"/>
    <cellStyle name="Monetario0 2" xfId="209" xr:uid="{00000000-0005-0000-0000-0000CF000000}"/>
    <cellStyle name="Monetario0 3" xfId="210" xr:uid="{00000000-0005-0000-0000-0000D0000000}"/>
    <cellStyle name="Monetario0_Historico" xfId="211" xr:uid="{00000000-0005-0000-0000-0000D1000000}"/>
    <cellStyle name="Neutral 2" xfId="212" xr:uid="{00000000-0005-0000-0000-0000D2000000}"/>
    <cellStyle name="Neutral 3" xfId="213" xr:uid="{00000000-0005-0000-0000-0000D3000000}"/>
    <cellStyle name="Normal" xfId="0" builtinId="0"/>
    <cellStyle name="Normal 10" xfId="214" xr:uid="{00000000-0005-0000-0000-0000D5000000}"/>
    <cellStyle name="Normal 11" xfId="215" xr:uid="{00000000-0005-0000-0000-0000D6000000}"/>
    <cellStyle name="Normal 12" xfId="216" xr:uid="{00000000-0005-0000-0000-0000D7000000}"/>
    <cellStyle name="Normal 14" xfId="217" xr:uid="{00000000-0005-0000-0000-0000D8000000}"/>
    <cellStyle name="Normal 15" xfId="218" xr:uid="{00000000-0005-0000-0000-0000D9000000}"/>
    <cellStyle name="Normal 18" xfId="219" xr:uid="{00000000-0005-0000-0000-0000DA000000}"/>
    <cellStyle name="Normal 19" xfId="220" xr:uid="{00000000-0005-0000-0000-0000DB000000}"/>
    <cellStyle name="Normal 2" xfId="221" xr:uid="{00000000-0005-0000-0000-0000DC000000}"/>
    <cellStyle name="Normal 2 2" xfId="222" xr:uid="{00000000-0005-0000-0000-0000DD000000}"/>
    <cellStyle name="Normal 2 3" xfId="223" xr:uid="{00000000-0005-0000-0000-0000DE000000}"/>
    <cellStyle name="Normal 2 3 2" xfId="1" xr:uid="{00000000-0005-0000-0000-0000DF000000}"/>
    <cellStyle name="Normal 2 3 3" xfId="224" xr:uid="{00000000-0005-0000-0000-0000E0000000}"/>
    <cellStyle name="Normal 2 4" xfId="225" xr:uid="{00000000-0005-0000-0000-0000E1000000}"/>
    <cellStyle name="Normal 2 4 2" xfId="226" xr:uid="{00000000-0005-0000-0000-0000E2000000}"/>
    <cellStyle name="Normal 2 5" xfId="227" xr:uid="{00000000-0005-0000-0000-0000E3000000}"/>
    <cellStyle name="Normal 2 5 2" xfId="228" xr:uid="{00000000-0005-0000-0000-0000E4000000}"/>
    <cellStyle name="Normal 2 5 3" xfId="229" xr:uid="{00000000-0005-0000-0000-0000E5000000}"/>
    <cellStyle name="Normal 2_FUT INGRESOS 2010 Y FLS Y TESORERIA FLS AGOSTO 26" xfId="230" xr:uid="{00000000-0005-0000-0000-0000E6000000}"/>
    <cellStyle name="Normal 20" xfId="231" xr:uid="{00000000-0005-0000-0000-0000E7000000}"/>
    <cellStyle name="Normal 22" xfId="232" xr:uid="{00000000-0005-0000-0000-0000E8000000}"/>
    <cellStyle name="Normal 3" xfId="233" xr:uid="{00000000-0005-0000-0000-0000E9000000}"/>
    <cellStyle name="Normal 3 2" xfId="234" xr:uid="{00000000-0005-0000-0000-0000EA000000}"/>
    <cellStyle name="Normal 3 2 2" xfId="235" xr:uid="{00000000-0005-0000-0000-0000EB000000}"/>
    <cellStyle name="Normal 3 3" xfId="236" xr:uid="{00000000-0005-0000-0000-0000EC000000}"/>
    <cellStyle name="Normal 3 4" xfId="237" xr:uid="{00000000-0005-0000-0000-0000ED000000}"/>
    <cellStyle name="Normal 4" xfId="238" xr:uid="{00000000-0005-0000-0000-0000EE000000}"/>
    <cellStyle name="Normal 4 2" xfId="239" xr:uid="{00000000-0005-0000-0000-0000EF000000}"/>
    <cellStyle name="Normal 4 3" xfId="240" xr:uid="{00000000-0005-0000-0000-0000F0000000}"/>
    <cellStyle name="Normal 4 3 2" xfId="241" xr:uid="{00000000-0005-0000-0000-0000F1000000}"/>
    <cellStyle name="Normal 4 3 3" xfId="242" xr:uid="{00000000-0005-0000-0000-0000F2000000}"/>
    <cellStyle name="Normal 4 4" xfId="243" xr:uid="{00000000-0005-0000-0000-0000F3000000}"/>
    <cellStyle name="Normal 4 5" xfId="244" xr:uid="{00000000-0005-0000-0000-0000F4000000}"/>
    <cellStyle name="Normal 5" xfId="245" xr:uid="{00000000-0005-0000-0000-0000F5000000}"/>
    <cellStyle name="Normal 6" xfId="246" xr:uid="{00000000-0005-0000-0000-0000F6000000}"/>
    <cellStyle name="Normal 6 2" xfId="247" xr:uid="{00000000-0005-0000-0000-0000F7000000}"/>
    <cellStyle name="Normal 6 2 2" xfId="248" xr:uid="{00000000-0005-0000-0000-0000F8000000}"/>
    <cellStyle name="Normal 6 2 3" xfId="249" xr:uid="{00000000-0005-0000-0000-0000F9000000}"/>
    <cellStyle name="Normal 6_Comparativo Mensual Ingresos 2011- 2012 Proyectado a Diciembre" xfId="250" xr:uid="{00000000-0005-0000-0000-0000FA000000}"/>
    <cellStyle name="Normal 7" xfId="251" xr:uid="{00000000-0005-0000-0000-0000FB000000}"/>
    <cellStyle name="Normal 7 2" xfId="252" xr:uid="{00000000-0005-0000-0000-0000FC000000}"/>
    <cellStyle name="Normal 7 3" xfId="253" xr:uid="{00000000-0005-0000-0000-0000FD000000}"/>
    <cellStyle name="Normal 8" xfId="254" xr:uid="{00000000-0005-0000-0000-0000FE000000}"/>
    <cellStyle name="Normal 9" xfId="255" xr:uid="{00000000-0005-0000-0000-0000FF000000}"/>
    <cellStyle name="Normal_Hoja1 2" xfId="3" xr:uid="{00000000-0005-0000-0000-000000010000}"/>
    <cellStyle name="Notas 2" xfId="256" xr:uid="{00000000-0005-0000-0000-000001010000}"/>
    <cellStyle name="Notas 3" xfId="257" xr:uid="{00000000-0005-0000-0000-000002010000}"/>
    <cellStyle name="Percent" xfId="258" xr:uid="{00000000-0005-0000-0000-000003010000}"/>
    <cellStyle name="Percent 2" xfId="259" xr:uid="{00000000-0005-0000-0000-000004010000}"/>
    <cellStyle name="Percent 3" xfId="260" xr:uid="{00000000-0005-0000-0000-000005010000}"/>
    <cellStyle name="Percent_Historico" xfId="261" xr:uid="{00000000-0005-0000-0000-000006010000}"/>
    <cellStyle name="Piloto de Datos Ángulo" xfId="262" xr:uid="{00000000-0005-0000-0000-000007010000}"/>
    <cellStyle name="Piloto de Datos Campo" xfId="263" xr:uid="{00000000-0005-0000-0000-000008010000}"/>
    <cellStyle name="Piloto de Datos Resultado" xfId="264" xr:uid="{00000000-0005-0000-0000-000009010000}"/>
    <cellStyle name="Piloto de Datos Título" xfId="265" xr:uid="{00000000-0005-0000-0000-00000A010000}"/>
    <cellStyle name="Piloto de Datos Valor" xfId="266" xr:uid="{00000000-0005-0000-0000-00000B010000}"/>
    <cellStyle name="Porcen - Modelo3" xfId="267" xr:uid="{00000000-0005-0000-0000-00000C010000}"/>
    <cellStyle name="Porcen - Modelo3 2" xfId="268" xr:uid="{00000000-0005-0000-0000-00000D010000}"/>
    <cellStyle name="Porcentaje 2" xfId="269" xr:uid="{00000000-0005-0000-0000-00000E010000}"/>
    <cellStyle name="Porcentaje 3" xfId="270" xr:uid="{00000000-0005-0000-0000-00000F010000}"/>
    <cellStyle name="Porcentual 2" xfId="271" xr:uid="{00000000-0005-0000-0000-000010010000}"/>
    <cellStyle name="Porcentual 2 2" xfId="272" xr:uid="{00000000-0005-0000-0000-000011010000}"/>
    <cellStyle name="Porcentual 3" xfId="273" xr:uid="{00000000-0005-0000-0000-000012010000}"/>
    <cellStyle name="Punto" xfId="274" xr:uid="{00000000-0005-0000-0000-000013010000}"/>
    <cellStyle name="Punto 2" xfId="275" xr:uid="{00000000-0005-0000-0000-000014010000}"/>
    <cellStyle name="Punto 3" xfId="276" xr:uid="{00000000-0005-0000-0000-000015010000}"/>
    <cellStyle name="Punto_Historico" xfId="277" xr:uid="{00000000-0005-0000-0000-000016010000}"/>
    <cellStyle name="Punto0" xfId="278" xr:uid="{00000000-0005-0000-0000-000017010000}"/>
    <cellStyle name="Punto1 - Modelo1" xfId="279" xr:uid="{00000000-0005-0000-0000-000018010000}"/>
    <cellStyle name="Punto1 - Modelo1 2" xfId="280" xr:uid="{00000000-0005-0000-0000-000019010000}"/>
    <cellStyle name="Resumen" xfId="281" xr:uid="{00000000-0005-0000-0000-00001A010000}"/>
    <cellStyle name="Resumen 2" xfId="282" xr:uid="{00000000-0005-0000-0000-00001B010000}"/>
    <cellStyle name="Resumen 3" xfId="283" xr:uid="{00000000-0005-0000-0000-00001C010000}"/>
    <cellStyle name="Resumen_Historico" xfId="284" xr:uid="{00000000-0005-0000-0000-00001D010000}"/>
    <cellStyle name="Salida 2" xfId="285" xr:uid="{00000000-0005-0000-0000-00001E010000}"/>
    <cellStyle name="Salida 3" xfId="286" xr:uid="{00000000-0005-0000-0000-00001F010000}"/>
    <cellStyle name="Text" xfId="287" xr:uid="{00000000-0005-0000-0000-000020010000}"/>
    <cellStyle name="Text 2" xfId="288" xr:uid="{00000000-0005-0000-0000-000021010000}"/>
    <cellStyle name="Text 3" xfId="289" xr:uid="{00000000-0005-0000-0000-000022010000}"/>
    <cellStyle name="Text_Historico" xfId="290" xr:uid="{00000000-0005-0000-0000-000023010000}"/>
    <cellStyle name="Texto de advertencia 2" xfId="291" xr:uid="{00000000-0005-0000-0000-000024010000}"/>
    <cellStyle name="Texto de advertencia 3" xfId="292" xr:uid="{00000000-0005-0000-0000-000025010000}"/>
    <cellStyle name="Texto explicativo 2" xfId="293" xr:uid="{00000000-0005-0000-0000-000026010000}"/>
    <cellStyle name="Texto explicativo 3" xfId="294" xr:uid="{00000000-0005-0000-0000-000027010000}"/>
    <cellStyle name="Título 1 2" xfId="295" xr:uid="{00000000-0005-0000-0000-000028010000}"/>
    <cellStyle name="Título 1 3" xfId="296" xr:uid="{00000000-0005-0000-0000-000029010000}"/>
    <cellStyle name="Título 2 2" xfId="297" xr:uid="{00000000-0005-0000-0000-00002A010000}"/>
    <cellStyle name="Título 2 3" xfId="298" xr:uid="{00000000-0005-0000-0000-00002B010000}"/>
    <cellStyle name="Título 3 2" xfId="299" xr:uid="{00000000-0005-0000-0000-00002C010000}"/>
    <cellStyle name="Título 3 3" xfId="300" xr:uid="{00000000-0005-0000-0000-00002D010000}"/>
    <cellStyle name="Título 4" xfId="301" xr:uid="{00000000-0005-0000-0000-00002E010000}"/>
    <cellStyle name="Título 5" xfId="302" xr:uid="{00000000-0005-0000-0000-00002F010000}"/>
    <cellStyle name="Total 2" xfId="303" xr:uid="{00000000-0005-0000-0000-000030010000}"/>
    <cellStyle name="Total 3" xfId="304" xr:uid="{00000000-0005-0000-0000-000031010000}"/>
    <cellStyle name="ДАТА" xfId="305" xr:uid="{00000000-0005-0000-0000-000032010000}"/>
    <cellStyle name="ДАТА 2" xfId="306" xr:uid="{00000000-0005-0000-0000-000033010000}"/>
    <cellStyle name="ДАТА 3" xfId="307" xr:uid="{00000000-0005-0000-0000-000034010000}"/>
    <cellStyle name="ДАТА_Historico" xfId="308" xr:uid="{00000000-0005-0000-0000-000035010000}"/>
    <cellStyle name="ДЕНЕЖНЫЙ_BOPENGC" xfId="309" xr:uid="{00000000-0005-0000-0000-000036010000}"/>
    <cellStyle name="ЗАГОЛОВОК1" xfId="310" xr:uid="{00000000-0005-0000-0000-000037010000}"/>
    <cellStyle name="ЗАГОЛОВОК1 2" xfId="311" xr:uid="{00000000-0005-0000-0000-000038010000}"/>
    <cellStyle name="ЗАГОЛОВОК1 3" xfId="312" xr:uid="{00000000-0005-0000-0000-000039010000}"/>
    <cellStyle name="ЗАГОЛОВОК1_Historico" xfId="313" xr:uid="{00000000-0005-0000-0000-00003A010000}"/>
    <cellStyle name="ЗАГОЛОВОК2" xfId="314" xr:uid="{00000000-0005-0000-0000-00003B010000}"/>
    <cellStyle name="ЗАГОЛОВОК2 2" xfId="315" xr:uid="{00000000-0005-0000-0000-00003C010000}"/>
    <cellStyle name="ЗАГОЛОВОК2 3" xfId="316" xr:uid="{00000000-0005-0000-0000-00003D010000}"/>
    <cellStyle name="ЗАГОЛОВОК2_Historico" xfId="317" xr:uid="{00000000-0005-0000-0000-00003E010000}"/>
    <cellStyle name="ИТОГОВЫЙ" xfId="318" xr:uid="{00000000-0005-0000-0000-00003F010000}"/>
    <cellStyle name="ИТОГОВЫЙ 2" xfId="319" xr:uid="{00000000-0005-0000-0000-000040010000}"/>
    <cellStyle name="ИТОГОВЫЙ 3" xfId="320" xr:uid="{00000000-0005-0000-0000-000041010000}"/>
    <cellStyle name="ИТОГОВЫЙ_Historico" xfId="321" xr:uid="{00000000-0005-0000-0000-000042010000}"/>
    <cellStyle name="Обычный_BOPENGC" xfId="322" xr:uid="{00000000-0005-0000-0000-000043010000}"/>
    <cellStyle name="ПРОЦЕНТНЫЙ_BOPENGC" xfId="323" xr:uid="{00000000-0005-0000-0000-000044010000}"/>
    <cellStyle name="ТЕКСТ" xfId="324" xr:uid="{00000000-0005-0000-0000-000045010000}"/>
    <cellStyle name="ТЕКСТ 2" xfId="325" xr:uid="{00000000-0005-0000-0000-000046010000}"/>
    <cellStyle name="ТЕКСТ 3" xfId="326" xr:uid="{00000000-0005-0000-0000-000047010000}"/>
    <cellStyle name="ТЕКСТ_Historico" xfId="327" xr:uid="{00000000-0005-0000-0000-000048010000}"/>
    <cellStyle name="ФИКСИРОВАННЫЙ" xfId="328" xr:uid="{00000000-0005-0000-0000-000049010000}"/>
    <cellStyle name="ФИКСИРОВАННЫЙ 2" xfId="329" xr:uid="{00000000-0005-0000-0000-00004A010000}"/>
    <cellStyle name="ФИКСИРОВАННЫЙ 3" xfId="330" xr:uid="{00000000-0005-0000-0000-00004B010000}"/>
    <cellStyle name="ФИКСИРОВАННЫЙ_Historico" xfId="331" xr:uid="{00000000-0005-0000-0000-00004C010000}"/>
    <cellStyle name="ФИНАНСОВЫЙ_BOPENGC" xfId="332" xr:uid="{00000000-0005-0000-0000-00004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REFCJ1\GOBIERNO\windows\TEMP\CUADRO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ego\ECOPETROL\Modelo\Modelo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992002\PROFIN\PROGYCON\EJEC\Ejecdisgas\EJECDISYGAS03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parada\Mis%20documentos\Ren%20Admon%20Publ\BASURA2%2012nov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REFCJ1\GOBIERNO\1999\Excell\PRESUPUESTO\24juli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REFCJ1\GOBIERNO\CARLOSJ\PRES9194\PAGOS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REFCJ1\GOBIERNO\modgob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GP\Flujos\Gobierno\modgobie%20CHEQUE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istribuciones\Conpes%202004\Consejos\Consejos%20comunales\Ejercicios%20Finales\MAGDALEN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REFCJ1\GOBIERNO\1998\EXCELL\PRESUPUESTO\INGRESOS\vari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gp\Flujos\Regional\MODREG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</sheetNames>
    <sheetDataSet>
      <sheetData sheetId="0" refreshError="1">
        <row r="47">
          <cell r="O47">
            <v>186403084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  <sheetName val="RESUMEN"/>
      <sheetName val="Hoja1"/>
      <sheetName val="Hoja2"/>
      <sheetName val="94-03 Mil Corr 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>
            <v>0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L11">
            <v>4723.1066000000001</v>
          </cell>
          <cell r="N11">
            <v>4723.1066000000001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>
            <v>0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L12">
            <v>3955.4621999999999</v>
          </cell>
          <cell r="N12">
            <v>3955.4621999999999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>
            <v>0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>
            <v>0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>
            <v>0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>
            <v>0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>
            <v>0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>
            <v>0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>
            <v>0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>
            <v>0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>
            <v>0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>
            <v>0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>
            <v>0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>
            <v>0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>
            <v>0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L30">
            <v>207</v>
          </cell>
          <cell r="N30">
            <v>207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>
            <v>0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L31">
            <v>40.799999999999997</v>
          </cell>
          <cell r="N31">
            <v>40.799999999999997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>
            <v>0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L32">
            <v>99.999999999999986</v>
          </cell>
          <cell r="N32">
            <v>99.999999999999986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>
            <v>0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L33">
            <v>175.30330000000001</v>
          </cell>
          <cell r="N33">
            <v>175.30330000000001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>
            <v>0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L34">
            <v>127.57299999999999</v>
          </cell>
          <cell r="N34">
            <v>127.57299999999999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>
            <v>0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>
            <v>0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>
            <v>0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L45">
            <v>788.57572886869968</v>
          </cell>
          <cell r="N45">
            <v>788.57572886869968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>
            <v>0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L46">
            <v>1.79539</v>
          </cell>
          <cell r="N46">
            <v>1.79539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>
            <v>0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>
            <v>0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L48">
            <v>9136.2682832986175</v>
          </cell>
          <cell r="N48">
            <v>9136.2682832986175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>
            <v>0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L49">
            <v>346.29999999999995</v>
          </cell>
          <cell r="M49">
            <v>0</v>
          </cell>
          <cell r="N49">
            <v>346.29999999999995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>
            <v>0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L50">
            <v>97.1</v>
          </cell>
          <cell r="N50">
            <v>97.1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>
            <v>0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L51">
            <v>0</v>
          </cell>
          <cell r="N51">
            <v>0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L52">
            <v>29</v>
          </cell>
          <cell r="N52">
            <v>29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>
            <v>0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L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L54">
            <v>220.2</v>
          </cell>
          <cell r="N54">
            <v>220.2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>
            <v>0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L55">
            <v>177.85391466988909</v>
          </cell>
          <cell r="M55">
            <v>0</v>
          </cell>
          <cell r="N55">
            <v>177.85391466988909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>
            <v>0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</row>
        <row r="56">
          <cell r="L56">
            <v>122.43058841578632</v>
          </cell>
          <cell r="N56">
            <v>122.43058841578632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>
            <v>0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</row>
        <row r="57">
          <cell r="L57">
            <v>55.423326254102776</v>
          </cell>
          <cell r="N57">
            <v>55.423326254102776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>
            <v>0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>
            <v>0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>
            <v>0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L61">
            <v>1771.1911754257305</v>
          </cell>
          <cell r="N61">
            <v>1771.1911754257305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>
            <v>0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L62">
            <v>56.5</v>
          </cell>
          <cell r="N62">
            <v>56.5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>
            <v>0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>
            <v>0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>
            <v>0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L65">
            <v>737.07764827603137</v>
          </cell>
          <cell r="N65">
            <v>737.07764827603137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>
            <v>0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>
            <v>0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L72">
            <v>3514.7940188775583</v>
          </cell>
          <cell r="N72">
            <v>3514.7940188775583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>
            <v>0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N73">
            <v>0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>
            <v>0</v>
          </cell>
          <cell r="AC73">
            <v>0</v>
          </cell>
          <cell r="AD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L74">
            <v>0</v>
          </cell>
          <cell r="M74">
            <v>145.19999999999999</v>
          </cell>
          <cell r="N74">
            <v>145.19999999999999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>
            <v>0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L75">
            <v>-346.29999999999995</v>
          </cell>
          <cell r="M75">
            <v>0</v>
          </cell>
          <cell r="N75">
            <v>-346.29999999999995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>
            <v>0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L76">
            <v>-97.1</v>
          </cell>
          <cell r="N76">
            <v>-97.1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>
            <v>0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L77">
            <v>0</v>
          </cell>
          <cell r="N77">
            <v>0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L78">
            <v>-29</v>
          </cell>
          <cell r="N78">
            <v>-29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>
            <v>0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L79">
            <v>0</v>
          </cell>
          <cell r="N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L80">
            <v>-220.2</v>
          </cell>
          <cell r="N80">
            <v>-220.2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>
            <v>0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L81">
            <v>-345.9</v>
          </cell>
          <cell r="N81">
            <v>-345.9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>
            <v>0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L82">
            <v>-92.8</v>
          </cell>
          <cell r="N82">
            <v>-92.8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>
            <v>0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L89">
            <v>92.8</v>
          </cell>
          <cell r="M89">
            <v>49.7</v>
          </cell>
          <cell r="N89">
            <v>142.5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N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L91">
            <v>164.96341974965685</v>
          </cell>
          <cell r="N91">
            <v>164.96341974965685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>
            <v>0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L92">
            <v>-110.71319999999999</v>
          </cell>
          <cell r="N92">
            <v>-110.71319999999999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>
            <v>0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>
            <v>0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>
            <v>0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>
            <v>0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>
            <v>0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L104">
            <v>279.56515974264568</v>
          </cell>
          <cell r="N104">
            <v>279.56515974264568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>
            <v>0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>
            <v>0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>
            <v>0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>
            <v>0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>
            <v>0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>
            <v>0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L114">
            <v>426.00000000000006</v>
          </cell>
          <cell r="N114">
            <v>426.00000000000006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>
            <v>0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M115">
            <v>48</v>
          </cell>
          <cell r="N115">
            <v>48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M116">
            <v>105</v>
          </cell>
          <cell r="N116">
            <v>105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>
            <v>0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L118">
            <v>3111.1993576444547</v>
          </cell>
          <cell r="N118">
            <v>3111.1993576444547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>
            <v>0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L119">
            <v>0</v>
          </cell>
          <cell r="M119">
            <v>48</v>
          </cell>
          <cell r="N119">
            <v>48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M120">
            <v>48</v>
          </cell>
          <cell r="N120">
            <v>48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N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>
            <v>0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>
            <v>0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L124">
            <v>164.3526</v>
          </cell>
          <cell r="N124">
            <v>164.3526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>
            <v>0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L125">
            <v>312.3</v>
          </cell>
          <cell r="N125">
            <v>312.3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>
            <v>0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>
            <v>0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L129">
            <v>620.90776154493005</v>
          </cell>
          <cell r="N129">
            <v>620.90776154493005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>
            <v>0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N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L131">
            <v>8.8901720798161357</v>
          </cell>
          <cell r="N131">
            <v>8.8901720798161357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>
            <v>0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L132">
            <v>-312.3</v>
          </cell>
          <cell r="N132">
            <v>-312.3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>
            <v>0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L134">
            <v>37</v>
          </cell>
          <cell r="N134">
            <v>37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>
            <v>0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</row>
        <row r="135">
          <cell r="M135">
            <v>-105</v>
          </cell>
          <cell r="N135">
            <v>-105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>
            <v>0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>
            <v>0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>
            <v>0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>
            <v>0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>
            <v>0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>
            <v>0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>
            <v>0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>
            <v>0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>
            <v>0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>
            <v>0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>
            <v>0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>
            <v>0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>
            <v>0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>
            <v>0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>
            <v>0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>
            <v>0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>
            <v>0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>
            <v>0</v>
          </cell>
          <cell r="P22">
            <v>0.16201732932560772</v>
          </cell>
          <cell r="Q22">
            <v>0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>
            <v>0</v>
          </cell>
          <cell r="P23">
            <v>0.10247683184972625</v>
          </cell>
          <cell r="Q23">
            <v>0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>
            <v>0</v>
          </cell>
          <cell r="P24">
            <v>1.4928341051982199E-2</v>
          </cell>
          <cell r="Q24">
            <v>0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>
            <v>0</v>
          </cell>
          <cell r="P25">
            <v>3.9105500109770375E-3</v>
          </cell>
          <cell r="Q25">
            <v>0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>
            <v>0</v>
          </cell>
          <cell r="P26">
            <v>4.0701606412922253E-2</v>
          </cell>
          <cell r="Q26">
            <v>0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>
            <v>0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>
            <v>0</v>
          </cell>
          <cell r="P44">
            <v>0</v>
          </cell>
          <cell r="Q44">
            <v>0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>
            <v>0</v>
          </cell>
          <cell r="Q45">
            <v>0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>
            <v>0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>
            <v>0</v>
          </cell>
          <cell r="P54">
            <v>9.3150089462116559E-2</v>
          </cell>
          <cell r="Q54">
            <v>0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>
            <v>0</v>
          </cell>
          <cell r="P66">
            <v>0</v>
          </cell>
          <cell r="Q66">
            <v>0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>
            <v>0</v>
          </cell>
          <cell r="P67">
            <v>0</v>
          </cell>
          <cell r="Q67">
            <v>0</v>
          </cell>
        </row>
        <row r="68">
          <cell r="F68">
            <v>0</v>
          </cell>
          <cell r="G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>
            <v>0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>
            <v>0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>
            <v>0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>
            <v>0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>
            <v>0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>
            <v>0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>
            <v>0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>
            <v>0</v>
          </cell>
          <cell r="P91">
            <v>0</v>
          </cell>
          <cell r="Q91">
            <v>0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>
            <v>0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>
            <v>0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>
            <v>0</v>
          </cell>
          <cell r="P97">
            <v>0</v>
          </cell>
          <cell r="Q97">
            <v>0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>
            <v>0</v>
          </cell>
          <cell r="P98">
            <v>0</v>
          </cell>
          <cell r="Q98">
            <v>0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>
            <v>0</v>
          </cell>
          <cell r="P99">
            <v>0</v>
          </cell>
          <cell r="Q99">
            <v>0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>
            <v>0</v>
          </cell>
          <cell r="P103">
            <v>0</v>
          </cell>
          <cell r="Q103">
            <v>0</v>
          </cell>
        </row>
        <row r="104">
          <cell r="O104">
            <v>0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>
            <v>0</v>
          </cell>
          <cell r="Q109">
            <v>0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>
            <v>0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>
            <v>0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>
            <v>0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>
            <v>0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FMI"/>
      <sheetName val="PAGOS VIGENCIA t"/>
      <sheetName val="PAGORES"/>
    </sheetNames>
    <sheetDataSet>
      <sheetData sheetId="0" refreshError="1"/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>
            <v>0</v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>
            <v>0</v>
          </cell>
          <cell r="O5">
            <v>0</v>
          </cell>
          <cell r="AC5">
            <v>0</v>
          </cell>
          <cell r="AP5">
            <v>0</v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>
            <v>0</v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>
            <v>0</v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>
            <v>0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>
            <v>0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>
            <v>0</v>
          </cell>
          <cell r="AW158" t="str">
            <v>PORCENTAJE DEL PIB</v>
          </cell>
          <cell r="AX158">
            <v>0</v>
          </cell>
          <cell r="AZ158" t="str">
            <v>1998</v>
          </cell>
          <cell r="BB158">
            <v>0</v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1"/>
  <sheetViews>
    <sheetView tabSelected="1" workbookViewId="0">
      <selection activeCell="E3" sqref="E3"/>
    </sheetView>
  </sheetViews>
  <sheetFormatPr baseColWidth="10" defaultRowHeight="12"/>
  <cols>
    <col min="1" max="1" width="13.85546875" style="1" customWidth="1"/>
    <col min="2" max="2" width="16.42578125" style="8" customWidth="1"/>
    <col min="3" max="3" width="30.140625" style="2" customWidth="1"/>
    <col min="4" max="4" width="36.85546875" style="1" customWidth="1"/>
    <col min="5" max="5" width="7.28515625" style="1" bestFit="1" customWidth="1"/>
    <col min="6" max="6" width="13.140625" style="1" bestFit="1" customWidth="1"/>
    <col min="7" max="7" width="17.140625" style="1" customWidth="1"/>
    <col min="8" max="8" width="13" style="1" customWidth="1"/>
    <col min="9" max="10" width="15.7109375" style="3" customWidth="1"/>
    <col min="11" max="11" width="7.5703125" style="3" bestFit="1" customWidth="1"/>
    <col min="12" max="12" width="13.140625" style="50" bestFit="1" customWidth="1"/>
    <col min="13" max="13" width="12.42578125" style="3" bestFit="1" customWidth="1"/>
    <col min="14" max="14" width="13.42578125" style="3" bestFit="1" customWidth="1"/>
    <col min="15" max="15" width="12.42578125" style="39" bestFit="1" customWidth="1"/>
    <col min="16" max="16" width="15.28515625" style="3" customWidth="1"/>
    <col min="17" max="17" width="19.42578125" style="1" customWidth="1"/>
    <col min="18" max="16384" width="11.42578125" style="1"/>
  </cols>
  <sheetData>
    <row r="1" spans="1:17" ht="15" customHeight="1"/>
    <row r="2" spans="1:17" ht="13.5" customHeight="1">
      <c r="C2" s="140" t="s">
        <v>284</v>
      </c>
      <c r="D2" s="149"/>
    </row>
    <row r="3" spans="1:17" ht="15" customHeight="1">
      <c r="C3" s="206" t="s">
        <v>185</v>
      </c>
      <c r="D3" s="206"/>
    </row>
    <row r="4" spans="1:17" ht="14.25" customHeight="1">
      <c r="C4" s="140" t="s">
        <v>178</v>
      </c>
      <c r="D4" s="140"/>
      <c r="E4" s="61"/>
      <c r="F4" s="61"/>
      <c r="G4" s="151" t="s">
        <v>116</v>
      </c>
      <c r="H4" s="61"/>
      <c r="I4" s="61"/>
      <c r="J4" s="61"/>
      <c r="K4" s="61"/>
      <c r="L4" s="61"/>
      <c r="M4" s="61"/>
      <c r="N4" s="61"/>
      <c r="O4" s="61"/>
      <c r="P4" s="61"/>
    </row>
    <row r="5" spans="1:17" ht="14.25" customHeight="1">
      <c r="C5" s="140" t="s">
        <v>184</v>
      </c>
      <c r="D5" s="150"/>
      <c r="E5" s="20"/>
      <c r="F5" s="20"/>
      <c r="G5" s="20"/>
      <c r="H5" s="20"/>
    </row>
    <row r="6" spans="1:17" ht="15.75" customHeight="1" thickBot="1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7">
      <c r="A7" s="176" t="s">
        <v>0</v>
      </c>
      <c r="B7" s="179" t="s">
        <v>1</v>
      </c>
      <c r="C7" s="182" t="s">
        <v>2</v>
      </c>
      <c r="D7" s="196" t="s">
        <v>3</v>
      </c>
      <c r="E7" s="74"/>
      <c r="F7" s="74"/>
      <c r="G7" s="204" t="s">
        <v>61</v>
      </c>
      <c r="H7" s="204" t="s">
        <v>232</v>
      </c>
      <c r="I7" s="198" t="s">
        <v>4</v>
      </c>
      <c r="J7" s="198"/>
      <c r="K7" s="198"/>
      <c r="L7" s="198"/>
      <c r="M7" s="198"/>
      <c r="N7" s="198"/>
      <c r="O7" s="198"/>
      <c r="P7" s="199"/>
    </row>
    <row r="8" spans="1:17" ht="12.75" customHeight="1">
      <c r="A8" s="177"/>
      <c r="B8" s="180"/>
      <c r="C8" s="183"/>
      <c r="D8" s="197"/>
      <c r="E8" s="75" t="s">
        <v>59</v>
      </c>
      <c r="F8" s="75" t="s">
        <v>60</v>
      </c>
      <c r="G8" s="205"/>
      <c r="H8" s="205"/>
      <c r="I8" s="200" t="s">
        <v>58</v>
      </c>
      <c r="J8" s="200"/>
      <c r="K8" s="200"/>
      <c r="L8" s="200"/>
      <c r="M8" s="200"/>
      <c r="N8" s="200"/>
      <c r="O8" s="200"/>
      <c r="P8" s="201"/>
    </row>
    <row r="9" spans="1:17" ht="24" customHeight="1" thickBot="1">
      <c r="A9" s="178"/>
      <c r="B9" s="181"/>
      <c r="C9" s="184"/>
      <c r="D9" s="197"/>
      <c r="E9" s="90"/>
      <c r="F9" s="90"/>
      <c r="G9" s="205"/>
      <c r="H9" s="205"/>
      <c r="I9" s="91" t="s">
        <v>5</v>
      </c>
      <c r="J9" s="92" t="s">
        <v>249</v>
      </c>
      <c r="K9" s="92" t="s">
        <v>6</v>
      </c>
      <c r="L9" s="93" t="s">
        <v>7</v>
      </c>
      <c r="M9" s="91" t="s">
        <v>57</v>
      </c>
      <c r="N9" s="91" t="s">
        <v>8</v>
      </c>
      <c r="O9" s="92" t="s">
        <v>9</v>
      </c>
      <c r="P9" s="94" t="s">
        <v>163</v>
      </c>
    </row>
    <row r="10" spans="1:17" ht="33.75">
      <c r="A10" s="192" t="s">
        <v>10</v>
      </c>
      <c r="B10" s="169" t="s">
        <v>11</v>
      </c>
      <c r="C10" s="194" t="s">
        <v>12</v>
      </c>
      <c r="D10" s="144" t="s">
        <v>250</v>
      </c>
      <c r="E10" s="97">
        <v>218337</v>
      </c>
      <c r="F10" s="98">
        <v>2019003520185</v>
      </c>
      <c r="G10" s="98">
        <v>2019003520185</v>
      </c>
      <c r="H10" s="143">
        <v>22211101</v>
      </c>
      <c r="I10" s="99"/>
      <c r="J10" s="100">
        <v>1000000000</v>
      </c>
      <c r="K10" s="100"/>
      <c r="L10" s="101">
        <v>1450000000</v>
      </c>
      <c r="M10" s="100"/>
      <c r="N10" s="100"/>
      <c r="O10" s="102"/>
      <c r="P10" s="127">
        <f>SUM(I10:O10)</f>
        <v>2450000000</v>
      </c>
    </row>
    <row r="11" spans="1:17" ht="45.75" customHeight="1">
      <c r="A11" s="192"/>
      <c r="B11" s="169"/>
      <c r="C11" s="167"/>
      <c r="D11" s="109" t="s">
        <v>196</v>
      </c>
      <c r="E11" s="29">
        <v>218602</v>
      </c>
      <c r="F11" s="29">
        <v>2019003520193</v>
      </c>
      <c r="G11" s="30">
        <v>2019520001660</v>
      </c>
      <c r="H11" s="30">
        <v>21411101</v>
      </c>
      <c r="I11" s="19">
        <f>4089216863-I12</f>
        <v>3589216863</v>
      </c>
      <c r="J11" s="6"/>
      <c r="K11" s="6"/>
      <c r="L11" s="95"/>
      <c r="M11" s="6"/>
      <c r="N11" s="6"/>
      <c r="O11" s="24"/>
      <c r="P11" s="128">
        <f>SUM(I11:O11)</f>
        <v>3589216863</v>
      </c>
    </row>
    <row r="12" spans="1:17" ht="45.75" customHeight="1">
      <c r="A12" s="192"/>
      <c r="B12" s="169"/>
      <c r="C12" s="164"/>
      <c r="D12" s="109" t="s">
        <v>269</v>
      </c>
      <c r="E12" s="29">
        <v>261029</v>
      </c>
      <c r="F12" s="29">
        <v>2020003520016</v>
      </c>
      <c r="G12" s="30">
        <v>2020520001769</v>
      </c>
      <c r="H12" s="30">
        <v>21411101</v>
      </c>
      <c r="I12" s="19">
        <v>500000000</v>
      </c>
      <c r="J12" s="6"/>
      <c r="K12" s="6"/>
      <c r="L12" s="95"/>
      <c r="M12" s="6"/>
      <c r="N12" s="6"/>
      <c r="O12" s="24"/>
      <c r="P12" s="128">
        <f>I12</f>
        <v>500000000</v>
      </c>
      <c r="Q12" s="142" t="s">
        <v>271</v>
      </c>
    </row>
    <row r="13" spans="1:17" ht="37.5" customHeight="1">
      <c r="A13" s="192"/>
      <c r="B13" s="169"/>
      <c r="C13" s="152" t="s">
        <v>179</v>
      </c>
      <c r="D13" s="103" t="s">
        <v>198</v>
      </c>
      <c r="E13" s="22">
        <v>218229</v>
      </c>
      <c r="F13" s="21">
        <v>2019003520217</v>
      </c>
      <c r="G13" s="21">
        <v>2020520001759</v>
      </c>
      <c r="H13" s="35">
        <v>21411201</v>
      </c>
      <c r="I13" s="47">
        <v>3362299036</v>
      </c>
      <c r="J13" s="6">
        <v>10630000000</v>
      </c>
      <c r="K13" s="6"/>
      <c r="L13" s="6"/>
      <c r="M13" s="6">
        <v>1000000000</v>
      </c>
      <c r="N13" s="6"/>
      <c r="O13" s="24"/>
      <c r="P13" s="128">
        <f t="shared" ref="P13:P108" si="0">SUM(I13:O13)</f>
        <v>14992299036</v>
      </c>
    </row>
    <row r="14" spans="1:17" ht="33.75">
      <c r="A14" s="192"/>
      <c r="B14" s="169"/>
      <c r="C14" s="166" t="s">
        <v>13</v>
      </c>
      <c r="D14" s="103" t="s">
        <v>251</v>
      </c>
      <c r="E14" s="22">
        <v>218231</v>
      </c>
      <c r="F14" s="21">
        <v>2019003520216</v>
      </c>
      <c r="G14" s="21">
        <v>2020520001736</v>
      </c>
      <c r="H14" s="25" t="s">
        <v>252</v>
      </c>
      <c r="I14" s="47">
        <v>2000000000</v>
      </c>
      <c r="J14" s="6">
        <v>585929000000</v>
      </c>
      <c r="K14" s="6"/>
      <c r="L14" s="6">
        <v>3730000000</v>
      </c>
      <c r="M14" s="6"/>
      <c r="N14" s="6"/>
      <c r="O14" s="24"/>
      <c r="P14" s="128">
        <f t="shared" si="0"/>
        <v>591659000000</v>
      </c>
    </row>
    <row r="15" spans="1:17" ht="45.75" customHeight="1">
      <c r="A15" s="192"/>
      <c r="B15" s="169"/>
      <c r="C15" s="166"/>
      <c r="D15" s="103" t="s">
        <v>231</v>
      </c>
      <c r="E15" s="22">
        <v>218852</v>
      </c>
      <c r="F15" s="21">
        <v>2019003520202</v>
      </c>
      <c r="G15" s="80">
        <v>2020520001747</v>
      </c>
      <c r="H15" s="80" t="s">
        <v>258</v>
      </c>
      <c r="I15" s="47">
        <v>4000000000</v>
      </c>
      <c r="J15" s="6"/>
      <c r="K15" s="6"/>
      <c r="L15" s="51"/>
      <c r="M15" s="6"/>
      <c r="N15" s="6"/>
      <c r="O15" s="24"/>
      <c r="P15" s="128">
        <f t="shared" si="0"/>
        <v>4000000000</v>
      </c>
    </row>
    <row r="16" spans="1:17">
      <c r="A16" s="192"/>
      <c r="B16" s="185" t="s">
        <v>14</v>
      </c>
      <c r="C16" s="186"/>
      <c r="D16" s="104"/>
      <c r="E16" s="73"/>
      <c r="F16" s="73"/>
      <c r="G16" s="73"/>
      <c r="H16" s="73"/>
      <c r="I16" s="68">
        <f>SUM(I10:I15)</f>
        <v>13451515899</v>
      </c>
      <c r="J16" s="68">
        <f>SUM(J10:J15)</f>
        <v>597559000000</v>
      </c>
      <c r="K16" s="68">
        <f>SUM(K10:K14)</f>
        <v>0</v>
      </c>
      <c r="L16" s="70">
        <f>SUM(L10:L15)</f>
        <v>5180000000</v>
      </c>
      <c r="M16" s="68">
        <f>SUM(M10:M14)</f>
        <v>1000000000</v>
      </c>
      <c r="N16" s="68">
        <f>SUM(N10:N14)</f>
        <v>0</v>
      </c>
      <c r="O16" s="70">
        <f>SUM(O10:O14)</f>
        <v>0</v>
      </c>
      <c r="P16" s="105">
        <f>SUM(I16:O16)</f>
        <v>617190515899</v>
      </c>
    </row>
    <row r="17" spans="1:16" ht="56.25">
      <c r="A17" s="192"/>
      <c r="B17" s="187" t="s">
        <v>15</v>
      </c>
      <c r="C17" s="189" t="s">
        <v>16</v>
      </c>
      <c r="D17" s="103" t="s">
        <v>197</v>
      </c>
      <c r="E17" s="23">
        <v>217172</v>
      </c>
      <c r="F17" s="25">
        <v>2019003520172</v>
      </c>
      <c r="G17" s="25">
        <v>2019520001614</v>
      </c>
      <c r="H17" s="25">
        <v>231</v>
      </c>
      <c r="I17" s="12"/>
      <c r="J17" s="44">
        <v>523910303</v>
      </c>
      <c r="K17" s="45"/>
      <c r="L17" s="86">
        <v>6328504057</v>
      </c>
      <c r="M17" s="12"/>
      <c r="N17" s="11"/>
      <c r="O17" s="41"/>
      <c r="P17" s="129">
        <f t="shared" si="0"/>
        <v>6852414360</v>
      </c>
    </row>
    <row r="18" spans="1:16" ht="45">
      <c r="A18" s="192"/>
      <c r="B18" s="188"/>
      <c r="C18" s="190"/>
      <c r="D18" s="103" t="s">
        <v>213</v>
      </c>
      <c r="E18" s="77">
        <v>216402</v>
      </c>
      <c r="F18" s="77">
        <v>2019003520126</v>
      </c>
      <c r="G18" s="77">
        <v>2019520001599</v>
      </c>
      <c r="H18" s="77">
        <v>21412101</v>
      </c>
      <c r="I18" s="12">
        <f>2604160000-I19</f>
        <v>2478950348</v>
      </c>
      <c r="J18" s="44"/>
      <c r="K18" s="45"/>
      <c r="L18" s="86"/>
      <c r="M18" s="12"/>
      <c r="N18" s="11"/>
      <c r="O18" s="41"/>
      <c r="P18" s="129">
        <f t="shared" si="0"/>
        <v>2478950348</v>
      </c>
    </row>
    <row r="19" spans="1:16" ht="33.75">
      <c r="A19" s="192"/>
      <c r="B19" s="188"/>
      <c r="C19" s="190"/>
      <c r="D19" s="109" t="s">
        <v>215</v>
      </c>
      <c r="E19" s="77">
        <v>250111</v>
      </c>
      <c r="F19" s="77">
        <v>2020003520008</v>
      </c>
      <c r="G19" s="77">
        <v>2020520001753</v>
      </c>
      <c r="H19" s="77">
        <v>21412101</v>
      </c>
      <c r="I19" s="12">
        <v>125209652</v>
      </c>
      <c r="J19" s="44"/>
      <c r="K19" s="45"/>
      <c r="L19" s="86"/>
      <c r="M19" s="12"/>
      <c r="N19" s="11"/>
      <c r="O19" s="41"/>
      <c r="P19" s="129">
        <f t="shared" si="0"/>
        <v>125209652</v>
      </c>
    </row>
    <row r="20" spans="1:16" ht="59.25" customHeight="1">
      <c r="A20" s="192"/>
      <c r="B20" s="188"/>
      <c r="C20" s="190"/>
      <c r="D20" s="106" t="s">
        <v>216</v>
      </c>
      <c r="E20" s="28">
        <v>216492</v>
      </c>
      <c r="F20" s="28">
        <v>2019003520207</v>
      </c>
      <c r="G20" s="28">
        <v>2019520001615</v>
      </c>
      <c r="H20" s="28">
        <v>231</v>
      </c>
      <c r="I20" s="45">
        <v>137295267</v>
      </c>
      <c r="J20" s="44">
        <v>3988370466</v>
      </c>
      <c r="K20" s="45"/>
      <c r="L20" s="52"/>
      <c r="M20" s="46"/>
      <c r="N20" s="11"/>
      <c r="O20" s="41"/>
      <c r="P20" s="129">
        <f>SUM(I20:O20)</f>
        <v>4125665733</v>
      </c>
    </row>
    <row r="21" spans="1:16" ht="45">
      <c r="A21" s="192"/>
      <c r="B21" s="188"/>
      <c r="C21" s="190"/>
      <c r="D21" s="106" t="s">
        <v>217</v>
      </c>
      <c r="E21" s="28">
        <v>217020</v>
      </c>
      <c r="F21" s="28">
        <v>2019003520220</v>
      </c>
      <c r="G21" s="28">
        <v>2019520001618</v>
      </c>
      <c r="H21" s="28">
        <v>231</v>
      </c>
      <c r="I21" s="12"/>
      <c r="J21" s="44">
        <v>574791557</v>
      </c>
      <c r="K21" s="45"/>
      <c r="L21" s="52"/>
      <c r="M21" s="12"/>
      <c r="N21" s="11"/>
      <c r="O21" s="41"/>
      <c r="P21" s="129">
        <f t="shared" si="0"/>
        <v>574791557</v>
      </c>
    </row>
    <row r="22" spans="1:16" ht="33.75">
      <c r="A22" s="192"/>
      <c r="B22" s="188"/>
      <c r="C22" s="190"/>
      <c r="D22" s="106" t="s">
        <v>218</v>
      </c>
      <c r="E22" s="28">
        <v>217288</v>
      </c>
      <c r="F22" s="28">
        <v>2019003520208</v>
      </c>
      <c r="G22" s="28">
        <v>2019520001619</v>
      </c>
      <c r="H22" s="28">
        <v>231</v>
      </c>
      <c r="I22" s="46"/>
      <c r="J22" s="44">
        <v>766620528</v>
      </c>
      <c r="K22" s="45"/>
      <c r="L22" s="52"/>
      <c r="M22" s="12"/>
      <c r="N22" s="11"/>
      <c r="O22" s="41"/>
      <c r="P22" s="129">
        <f t="shared" si="0"/>
        <v>766620528</v>
      </c>
    </row>
    <row r="23" spans="1:16" ht="22.5">
      <c r="A23" s="192"/>
      <c r="B23" s="188"/>
      <c r="C23" s="190"/>
      <c r="D23" s="106" t="s">
        <v>219</v>
      </c>
      <c r="E23" s="28">
        <v>217701</v>
      </c>
      <c r="F23" s="28">
        <v>2019003520221</v>
      </c>
      <c r="G23" s="28">
        <v>2019520001612</v>
      </c>
      <c r="H23" s="28">
        <v>231</v>
      </c>
      <c r="I23" s="12"/>
      <c r="J23" s="44">
        <v>1046267024</v>
      </c>
      <c r="K23" s="45"/>
      <c r="L23" s="52"/>
      <c r="M23" s="12"/>
      <c r="N23" s="11"/>
      <c r="O23" s="41"/>
      <c r="P23" s="129">
        <f t="shared" si="0"/>
        <v>1046267024</v>
      </c>
    </row>
    <row r="24" spans="1:16" ht="45">
      <c r="A24" s="192"/>
      <c r="B24" s="188"/>
      <c r="C24" s="190"/>
      <c r="D24" s="106" t="s">
        <v>220</v>
      </c>
      <c r="E24" s="28">
        <v>217059</v>
      </c>
      <c r="F24" s="28">
        <v>2019003520222</v>
      </c>
      <c r="G24" s="28">
        <v>2019520001621</v>
      </c>
      <c r="H24" s="28">
        <v>231</v>
      </c>
      <c r="I24" s="46"/>
      <c r="J24" s="44">
        <v>701145825</v>
      </c>
      <c r="K24" s="45"/>
      <c r="L24" s="52"/>
      <c r="M24" s="12"/>
      <c r="N24" s="11"/>
      <c r="O24" s="41"/>
      <c r="P24" s="129">
        <f t="shared" si="0"/>
        <v>701145825</v>
      </c>
    </row>
    <row r="25" spans="1:16" ht="45">
      <c r="A25" s="192"/>
      <c r="B25" s="188"/>
      <c r="C25" s="190"/>
      <c r="D25" s="106" t="s">
        <v>221</v>
      </c>
      <c r="E25" s="28">
        <v>216239</v>
      </c>
      <c r="F25" s="28">
        <v>2019003520173</v>
      </c>
      <c r="G25" s="28">
        <v>2019520001622</v>
      </c>
      <c r="H25" s="28">
        <v>231</v>
      </c>
      <c r="I25" s="46"/>
      <c r="J25" s="44">
        <v>699196090</v>
      </c>
      <c r="K25" s="45"/>
      <c r="L25" s="52"/>
      <c r="M25" s="12"/>
      <c r="N25" s="11"/>
      <c r="O25" s="41"/>
      <c r="P25" s="129">
        <f t="shared" si="0"/>
        <v>699196090</v>
      </c>
    </row>
    <row r="26" spans="1:16" ht="56.25">
      <c r="A26" s="192"/>
      <c r="B26" s="188"/>
      <c r="C26" s="190"/>
      <c r="D26" s="106" t="s">
        <v>222</v>
      </c>
      <c r="E26" s="28">
        <v>219036</v>
      </c>
      <c r="F26" s="77">
        <v>2019003520239</v>
      </c>
      <c r="G26" s="28">
        <v>2019520001698</v>
      </c>
      <c r="H26" s="28">
        <v>231</v>
      </c>
      <c r="I26" s="76"/>
      <c r="J26" s="44">
        <v>422970303</v>
      </c>
      <c r="K26" s="45"/>
      <c r="L26" s="45">
        <v>2450598456</v>
      </c>
      <c r="M26" s="12"/>
      <c r="N26" s="11"/>
      <c r="O26" s="41"/>
      <c r="P26" s="129">
        <f t="shared" si="0"/>
        <v>2873568759</v>
      </c>
    </row>
    <row r="27" spans="1:16" ht="33.75">
      <c r="A27" s="192"/>
      <c r="B27" s="188"/>
      <c r="C27" s="190"/>
      <c r="D27" s="106" t="s">
        <v>223</v>
      </c>
      <c r="E27" s="27">
        <v>216829</v>
      </c>
      <c r="F27" s="28">
        <v>2019003520224</v>
      </c>
      <c r="G27" s="28">
        <v>2019520001624</v>
      </c>
      <c r="H27" s="28">
        <v>231</v>
      </c>
      <c r="I27" s="46"/>
      <c r="J27" s="44">
        <v>219303767</v>
      </c>
      <c r="K27" s="12"/>
      <c r="L27" s="53"/>
      <c r="M27" s="12"/>
      <c r="N27" s="11"/>
      <c r="O27" s="41"/>
      <c r="P27" s="129">
        <f t="shared" si="0"/>
        <v>219303767</v>
      </c>
    </row>
    <row r="28" spans="1:16" ht="56.25">
      <c r="A28" s="192"/>
      <c r="B28" s="188"/>
      <c r="C28" s="190"/>
      <c r="D28" s="106" t="s">
        <v>224</v>
      </c>
      <c r="E28" s="28">
        <v>216840</v>
      </c>
      <c r="F28" s="28">
        <v>2019003520223</v>
      </c>
      <c r="G28" s="28">
        <v>2019520001625</v>
      </c>
      <c r="H28" s="28">
        <v>231</v>
      </c>
      <c r="I28" s="45"/>
      <c r="J28" s="44">
        <v>277412072</v>
      </c>
      <c r="K28" s="12"/>
      <c r="L28" s="53"/>
      <c r="M28" s="12"/>
      <c r="N28" s="11"/>
      <c r="O28" s="41"/>
      <c r="P28" s="129">
        <f t="shared" si="0"/>
        <v>277412072</v>
      </c>
    </row>
    <row r="29" spans="1:16" ht="33.75">
      <c r="A29" s="192"/>
      <c r="B29" s="188"/>
      <c r="C29" s="190"/>
      <c r="D29" s="106" t="s">
        <v>225</v>
      </c>
      <c r="E29" s="28">
        <v>217345</v>
      </c>
      <c r="F29" s="28">
        <v>2019003520231</v>
      </c>
      <c r="G29" s="28">
        <v>2018520001620</v>
      </c>
      <c r="H29" s="28">
        <v>231</v>
      </c>
      <c r="I29" s="45"/>
      <c r="J29" s="44">
        <v>188047856</v>
      </c>
      <c r="K29" s="12"/>
      <c r="L29" s="53"/>
      <c r="M29" s="12"/>
      <c r="N29" s="11"/>
      <c r="O29" s="41"/>
      <c r="P29" s="129">
        <f t="shared" si="0"/>
        <v>188047856</v>
      </c>
    </row>
    <row r="30" spans="1:16" ht="45">
      <c r="A30" s="192"/>
      <c r="B30" s="188"/>
      <c r="C30" s="190"/>
      <c r="D30" s="106" t="s">
        <v>226</v>
      </c>
      <c r="E30" s="28">
        <v>216383</v>
      </c>
      <c r="F30" s="28">
        <v>2019003520241</v>
      </c>
      <c r="G30" s="28">
        <v>2019520001626</v>
      </c>
      <c r="H30" s="28">
        <v>231</v>
      </c>
      <c r="I30" s="45">
        <v>100163767</v>
      </c>
      <c r="J30" s="44">
        <v>261648200</v>
      </c>
      <c r="K30" s="12"/>
      <c r="L30" s="53"/>
      <c r="M30" s="12"/>
      <c r="N30" s="11"/>
      <c r="O30" s="41"/>
      <c r="P30" s="129">
        <f t="shared" si="0"/>
        <v>361811967</v>
      </c>
    </row>
    <row r="31" spans="1:16" ht="33.75">
      <c r="A31" s="192"/>
      <c r="B31" s="188"/>
      <c r="C31" s="190"/>
      <c r="D31" s="106" t="s">
        <v>227</v>
      </c>
      <c r="E31" s="28">
        <v>216602</v>
      </c>
      <c r="F31" s="77">
        <v>2019003520267</v>
      </c>
      <c r="G31" s="28">
        <v>2019520001636</v>
      </c>
      <c r="H31" s="28">
        <v>231</v>
      </c>
      <c r="I31" s="45"/>
      <c r="J31" s="44">
        <v>198686909</v>
      </c>
      <c r="K31" s="12"/>
      <c r="L31" s="53"/>
      <c r="M31" s="12"/>
      <c r="N31" s="11"/>
      <c r="O31" s="41"/>
      <c r="P31" s="129">
        <f t="shared" si="0"/>
        <v>198686909</v>
      </c>
    </row>
    <row r="32" spans="1:16" ht="33.75">
      <c r="A32" s="192"/>
      <c r="B32" s="188"/>
      <c r="C32" s="190"/>
      <c r="D32" s="106" t="s">
        <v>228</v>
      </c>
      <c r="E32" s="28">
        <v>216572</v>
      </c>
      <c r="F32" s="28">
        <v>2019003520230</v>
      </c>
      <c r="G32" s="28">
        <v>2019520001627</v>
      </c>
      <c r="H32" s="28">
        <v>231</v>
      </c>
      <c r="I32" s="45"/>
      <c r="J32" s="44">
        <v>543763767</v>
      </c>
      <c r="K32" s="12"/>
      <c r="L32" s="53"/>
      <c r="M32" s="12"/>
      <c r="N32" s="11"/>
      <c r="O32" s="41"/>
      <c r="P32" s="129">
        <f t="shared" si="0"/>
        <v>543763767</v>
      </c>
    </row>
    <row r="33" spans="1:17" ht="33.75">
      <c r="A33" s="192"/>
      <c r="B33" s="188"/>
      <c r="C33" s="190"/>
      <c r="D33" s="106" t="s">
        <v>229</v>
      </c>
      <c r="E33" s="28">
        <v>216238</v>
      </c>
      <c r="F33" s="28">
        <v>2019003520225</v>
      </c>
      <c r="G33" s="28">
        <v>2019520001628</v>
      </c>
      <c r="H33" s="28">
        <v>231</v>
      </c>
      <c r="I33" s="45"/>
      <c r="J33" s="44">
        <v>183970303</v>
      </c>
      <c r="K33" s="12"/>
      <c r="L33" s="53"/>
      <c r="M33" s="12"/>
      <c r="N33" s="11"/>
      <c r="O33" s="41"/>
      <c r="P33" s="129">
        <f t="shared" si="0"/>
        <v>183970303</v>
      </c>
    </row>
    <row r="34" spans="1:17" ht="33.75">
      <c r="A34" s="192"/>
      <c r="B34" s="188"/>
      <c r="C34" s="190"/>
      <c r="D34" s="106" t="s">
        <v>230</v>
      </c>
      <c r="E34" s="28">
        <v>218514</v>
      </c>
      <c r="F34" s="28">
        <v>2019003520199</v>
      </c>
      <c r="G34" s="28">
        <v>2019520001661</v>
      </c>
      <c r="H34" s="28">
        <v>21412102</v>
      </c>
      <c r="I34" s="45">
        <f>2535497142-I35</f>
        <v>2335497142</v>
      </c>
      <c r="J34" s="44"/>
      <c r="K34" s="12"/>
      <c r="L34" s="53"/>
      <c r="M34" s="12"/>
      <c r="N34" s="11"/>
      <c r="O34" s="41"/>
      <c r="P34" s="129">
        <f t="shared" si="0"/>
        <v>2335497142</v>
      </c>
    </row>
    <row r="35" spans="1:17" ht="22.5">
      <c r="A35" s="192"/>
      <c r="B35" s="188"/>
      <c r="C35" s="190"/>
      <c r="D35" s="106" t="s">
        <v>256</v>
      </c>
      <c r="E35" s="28">
        <v>176225</v>
      </c>
      <c r="F35" s="28">
        <v>2019003520021</v>
      </c>
      <c r="G35" s="28">
        <v>2019520001490</v>
      </c>
      <c r="H35" s="28">
        <v>21412102</v>
      </c>
      <c r="I35" s="45">
        <v>200000000</v>
      </c>
      <c r="J35" s="44"/>
      <c r="K35" s="12"/>
      <c r="L35" s="53"/>
      <c r="M35" s="12"/>
      <c r="N35" s="11"/>
      <c r="O35" s="24">
        <v>10000000</v>
      </c>
      <c r="P35" s="129">
        <f t="shared" si="0"/>
        <v>210000000</v>
      </c>
    </row>
    <row r="36" spans="1:17" ht="45">
      <c r="A36" s="192"/>
      <c r="B36" s="188"/>
      <c r="C36" s="191"/>
      <c r="D36" s="115" t="s">
        <v>257</v>
      </c>
      <c r="E36" s="31">
        <v>256654</v>
      </c>
      <c r="F36" s="31">
        <v>2020003520013</v>
      </c>
      <c r="G36" s="31">
        <v>2020520001760</v>
      </c>
      <c r="H36" s="31"/>
      <c r="I36" s="45">
        <v>1000000000</v>
      </c>
      <c r="J36" s="44"/>
      <c r="K36" s="12"/>
      <c r="L36" s="53"/>
      <c r="M36" s="12"/>
      <c r="N36" s="11"/>
      <c r="O36" s="24"/>
      <c r="P36" s="129">
        <f t="shared" si="0"/>
        <v>1000000000</v>
      </c>
      <c r="Q36" s="142" t="s">
        <v>271</v>
      </c>
    </row>
    <row r="37" spans="1:17" ht="38.25" customHeight="1">
      <c r="A37" s="192"/>
      <c r="B37" s="188"/>
      <c r="C37" s="189" t="s">
        <v>17</v>
      </c>
      <c r="D37" s="106" t="s">
        <v>199</v>
      </c>
      <c r="E37" s="27">
        <v>215790</v>
      </c>
      <c r="F37" s="28">
        <v>2019003520176</v>
      </c>
      <c r="G37" s="28">
        <v>2019520001629</v>
      </c>
      <c r="H37" s="28">
        <v>231</v>
      </c>
      <c r="I37" s="6">
        <v>204354757</v>
      </c>
      <c r="J37" s="12">
        <v>59100000</v>
      </c>
      <c r="K37" s="12"/>
      <c r="L37" s="53"/>
      <c r="M37" s="12"/>
      <c r="N37" s="6"/>
      <c r="O37" s="24"/>
      <c r="P37" s="129">
        <f t="shared" si="0"/>
        <v>263454757</v>
      </c>
    </row>
    <row r="38" spans="1:17" ht="67.5">
      <c r="A38" s="192"/>
      <c r="B38" s="188"/>
      <c r="C38" s="190"/>
      <c r="D38" s="106" t="s">
        <v>200</v>
      </c>
      <c r="E38" s="27">
        <v>216533</v>
      </c>
      <c r="F38" s="28">
        <v>2019003520226</v>
      </c>
      <c r="G38" s="28">
        <v>2019520001631</v>
      </c>
      <c r="H38" s="28">
        <v>231</v>
      </c>
      <c r="I38" s="6">
        <v>211351624</v>
      </c>
      <c r="J38" s="12">
        <v>638638620</v>
      </c>
      <c r="K38" s="12"/>
      <c r="L38" s="53"/>
      <c r="M38" s="12"/>
      <c r="N38" s="6"/>
      <c r="O38" s="24"/>
      <c r="P38" s="129">
        <f t="shared" si="0"/>
        <v>849990244</v>
      </c>
    </row>
    <row r="39" spans="1:17" ht="22.5">
      <c r="A39" s="192"/>
      <c r="B39" s="188"/>
      <c r="C39" s="190"/>
      <c r="D39" s="106" t="s">
        <v>201</v>
      </c>
      <c r="E39" s="27">
        <v>217041</v>
      </c>
      <c r="F39" s="28">
        <v>2019003520174</v>
      </c>
      <c r="G39" s="28">
        <v>2019520001623</v>
      </c>
      <c r="H39" s="28">
        <v>231</v>
      </c>
      <c r="I39" s="6"/>
      <c r="J39" s="12">
        <v>603896279.5</v>
      </c>
      <c r="K39" s="12"/>
      <c r="L39" s="53"/>
      <c r="M39" s="12"/>
      <c r="N39" s="6"/>
      <c r="O39" s="24"/>
      <c r="P39" s="129">
        <f t="shared" si="0"/>
        <v>603896279.5</v>
      </c>
    </row>
    <row r="40" spans="1:17" ht="33.75">
      <c r="A40" s="192"/>
      <c r="B40" s="188"/>
      <c r="C40" s="190"/>
      <c r="D40" s="106" t="s">
        <v>202</v>
      </c>
      <c r="E40" s="27">
        <v>216094</v>
      </c>
      <c r="F40" s="28">
        <v>2019003520229</v>
      </c>
      <c r="G40" s="28">
        <v>2019520001632</v>
      </c>
      <c r="H40" s="28">
        <v>231</v>
      </c>
      <c r="I40" s="6"/>
      <c r="J40" s="12">
        <v>279743356</v>
      </c>
      <c r="K40" s="12"/>
      <c r="L40" s="53"/>
      <c r="M40" s="12"/>
      <c r="N40" s="6"/>
      <c r="O40" s="24"/>
      <c r="P40" s="129">
        <f t="shared" si="0"/>
        <v>279743356</v>
      </c>
    </row>
    <row r="41" spans="1:17" ht="22.5">
      <c r="A41" s="192"/>
      <c r="B41" s="188"/>
      <c r="C41" s="190"/>
      <c r="D41" s="106" t="s">
        <v>203</v>
      </c>
      <c r="E41" s="27">
        <v>217838</v>
      </c>
      <c r="F41" s="77">
        <v>2019003520268</v>
      </c>
      <c r="G41" s="28">
        <v>2019520001613</v>
      </c>
      <c r="H41" s="28">
        <v>231</v>
      </c>
      <c r="I41" s="6"/>
      <c r="J41" s="12">
        <v>258385600</v>
      </c>
      <c r="K41" s="12"/>
      <c r="L41" s="53"/>
      <c r="M41" s="12"/>
      <c r="N41" s="6"/>
      <c r="O41" s="24"/>
      <c r="P41" s="129">
        <f t="shared" si="0"/>
        <v>258385600</v>
      </c>
    </row>
    <row r="42" spans="1:17" ht="45">
      <c r="A42" s="192"/>
      <c r="B42" s="188"/>
      <c r="C42" s="190"/>
      <c r="D42" s="106" t="s">
        <v>204</v>
      </c>
      <c r="E42" s="27">
        <v>217781</v>
      </c>
      <c r="F42" s="77">
        <v>2019003520258</v>
      </c>
      <c r="G42" s="28">
        <v>2019520001616</v>
      </c>
      <c r="H42" s="28">
        <v>231</v>
      </c>
      <c r="I42" s="6"/>
      <c r="J42" s="12">
        <v>38426503573</v>
      </c>
      <c r="K42" s="12"/>
      <c r="L42" s="53"/>
      <c r="M42" s="12"/>
      <c r="N42" s="6"/>
      <c r="O42" s="24"/>
      <c r="P42" s="129">
        <f t="shared" si="0"/>
        <v>38426503573</v>
      </c>
    </row>
    <row r="43" spans="1:17" ht="45">
      <c r="A43" s="192"/>
      <c r="B43" s="188"/>
      <c r="C43" s="190"/>
      <c r="D43" s="106" t="s">
        <v>205</v>
      </c>
      <c r="E43" s="27">
        <v>216648</v>
      </c>
      <c r="F43" s="28">
        <v>2019003520228</v>
      </c>
      <c r="G43" s="28">
        <v>2019520001630</v>
      </c>
      <c r="H43" s="28">
        <v>231</v>
      </c>
      <c r="I43" s="6"/>
      <c r="J43" s="12">
        <v>2601208555</v>
      </c>
      <c r="K43" s="12"/>
      <c r="L43" s="53"/>
      <c r="M43" s="12"/>
      <c r="N43" s="6"/>
      <c r="O43" s="24"/>
      <c r="P43" s="129">
        <f t="shared" si="0"/>
        <v>2601208555</v>
      </c>
    </row>
    <row r="44" spans="1:17" ht="56.25">
      <c r="A44" s="192"/>
      <c r="B44" s="188"/>
      <c r="C44" s="190"/>
      <c r="D44" s="106" t="s">
        <v>206</v>
      </c>
      <c r="E44" s="27">
        <v>217255</v>
      </c>
      <c r="F44" s="28">
        <v>2019003520233</v>
      </c>
      <c r="G44" s="28">
        <v>2019520001634</v>
      </c>
      <c r="H44" s="28">
        <v>231</v>
      </c>
      <c r="I44" s="6"/>
      <c r="J44" s="12">
        <v>173000000</v>
      </c>
      <c r="K44" s="12"/>
      <c r="L44" s="53"/>
      <c r="M44" s="12"/>
      <c r="N44" s="6"/>
      <c r="O44" s="24"/>
      <c r="P44" s="129">
        <f t="shared" si="0"/>
        <v>173000000</v>
      </c>
    </row>
    <row r="45" spans="1:17" ht="33.75">
      <c r="A45" s="192"/>
      <c r="B45" s="188"/>
      <c r="C45" s="190"/>
      <c r="D45" s="106" t="s">
        <v>207</v>
      </c>
      <c r="E45" s="27">
        <v>217687</v>
      </c>
      <c r="F45" s="77">
        <v>2019003520269</v>
      </c>
      <c r="G45" s="28">
        <v>2019520001638</v>
      </c>
      <c r="H45" s="28">
        <v>231</v>
      </c>
      <c r="I45" s="6"/>
      <c r="J45" s="12">
        <v>81711574</v>
      </c>
      <c r="K45" s="12"/>
      <c r="L45" s="53"/>
      <c r="M45" s="12"/>
      <c r="N45" s="6"/>
      <c r="O45" s="24"/>
      <c r="P45" s="129">
        <f t="shared" si="0"/>
        <v>81711574</v>
      </c>
    </row>
    <row r="46" spans="1:17" ht="33.75">
      <c r="A46" s="192"/>
      <c r="B46" s="188"/>
      <c r="C46" s="190"/>
      <c r="D46" s="106" t="s">
        <v>208</v>
      </c>
      <c r="E46" s="27">
        <v>217761</v>
      </c>
      <c r="F46" s="28">
        <v>2019003520227</v>
      </c>
      <c r="G46" s="28">
        <v>2019520001617</v>
      </c>
      <c r="H46" s="28">
        <v>231</v>
      </c>
      <c r="I46" s="6">
        <v>535681500</v>
      </c>
      <c r="J46" s="12"/>
      <c r="K46" s="12"/>
      <c r="L46" s="53"/>
      <c r="M46" s="12"/>
      <c r="N46" s="6"/>
      <c r="O46" s="24"/>
      <c r="P46" s="129">
        <f t="shared" si="0"/>
        <v>535681500</v>
      </c>
    </row>
    <row r="47" spans="1:17" ht="56.25">
      <c r="A47" s="192"/>
      <c r="B47" s="188"/>
      <c r="C47" s="191"/>
      <c r="D47" s="106" t="s">
        <v>209</v>
      </c>
      <c r="E47" s="27" t="s">
        <v>62</v>
      </c>
      <c r="F47" s="28">
        <v>2019003520194</v>
      </c>
      <c r="G47" s="28">
        <v>2019520001642</v>
      </c>
      <c r="H47" s="28">
        <v>231</v>
      </c>
      <c r="I47" s="6"/>
      <c r="J47" s="12">
        <v>627970303</v>
      </c>
      <c r="K47" s="12"/>
      <c r="L47" s="53"/>
      <c r="M47" s="12"/>
      <c r="N47" s="6"/>
      <c r="O47" s="24"/>
      <c r="P47" s="129">
        <f t="shared" si="0"/>
        <v>627970303</v>
      </c>
    </row>
    <row r="48" spans="1:17" ht="13.5" customHeight="1">
      <c r="A48" s="192"/>
      <c r="B48" s="158" t="s">
        <v>14</v>
      </c>
      <c r="C48" s="159"/>
      <c r="D48" s="107"/>
      <c r="E48" s="72"/>
      <c r="F48" s="72"/>
      <c r="G48" s="72"/>
      <c r="H48" s="72"/>
      <c r="I48" s="68">
        <f t="shared" ref="I48:O48" si="1">SUM(I17:I47)</f>
        <v>7328504057</v>
      </c>
      <c r="J48" s="68">
        <f t="shared" si="1"/>
        <v>54346262830.5</v>
      </c>
      <c r="K48" s="68">
        <f t="shared" si="1"/>
        <v>0</v>
      </c>
      <c r="L48" s="69">
        <f t="shared" si="1"/>
        <v>8779102513</v>
      </c>
      <c r="M48" s="68">
        <f t="shared" si="1"/>
        <v>0</v>
      </c>
      <c r="N48" s="68">
        <f t="shared" si="1"/>
        <v>0</v>
      </c>
      <c r="O48" s="70">
        <f t="shared" si="1"/>
        <v>10000000</v>
      </c>
      <c r="P48" s="105">
        <f t="shared" si="0"/>
        <v>70463869400.5</v>
      </c>
    </row>
    <row r="49" spans="1:18" ht="45">
      <c r="A49" s="192"/>
      <c r="B49" s="168" t="s">
        <v>19</v>
      </c>
      <c r="C49" s="163" t="s">
        <v>20</v>
      </c>
      <c r="D49" s="106" t="s">
        <v>186</v>
      </c>
      <c r="E49" s="31">
        <v>218293</v>
      </c>
      <c r="F49" s="31">
        <v>2019003520214</v>
      </c>
      <c r="G49" s="77">
        <v>2020520001740</v>
      </c>
      <c r="H49" s="77">
        <v>21413101</v>
      </c>
      <c r="I49" s="45">
        <f>5000000000-I50-I51-I52-I53-I54</f>
        <v>1081170762</v>
      </c>
      <c r="J49" s="15"/>
      <c r="K49" s="12"/>
      <c r="L49" s="54"/>
      <c r="M49" s="15"/>
      <c r="N49" s="12"/>
      <c r="O49" s="26"/>
      <c r="P49" s="129">
        <f t="shared" si="0"/>
        <v>1081170762</v>
      </c>
    </row>
    <row r="50" spans="1:18" ht="45">
      <c r="A50" s="192"/>
      <c r="B50" s="169"/>
      <c r="C50" s="167"/>
      <c r="D50" s="148" t="s">
        <v>187</v>
      </c>
      <c r="E50" s="80">
        <v>242263</v>
      </c>
      <c r="F50" s="80">
        <v>2020003520001</v>
      </c>
      <c r="G50" s="31">
        <v>2020520001739</v>
      </c>
      <c r="H50" s="31">
        <v>21413101</v>
      </c>
      <c r="I50" s="78">
        <v>439466960</v>
      </c>
      <c r="J50" s="15"/>
      <c r="K50" s="12"/>
      <c r="L50" s="54"/>
      <c r="M50" s="15"/>
      <c r="N50" s="12"/>
      <c r="O50" s="26"/>
      <c r="P50" s="130">
        <f t="shared" si="0"/>
        <v>439466960</v>
      </c>
    </row>
    <row r="51" spans="1:18" ht="57" customHeight="1">
      <c r="A51" s="192"/>
      <c r="B51" s="169"/>
      <c r="C51" s="167"/>
      <c r="D51" s="148" t="s">
        <v>195</v>
      </c>
      <c r="E51" s="83">
        <v>243758</v>
      </c>
      <c r="F51" s="81">
        <v>2020003520002</v>
      </c>
      <c r="G51" s="88">
        <v>2020520001741</v>
      </c>
      <c r="H51" s="88">
        <v>21413101</v>
      </c>
      <c r="I51" s="89">
        <v>1303686340</v>
      </c>
      <c r="J51" s="15"/>
      <c r="K51" s="12"/>
      <c r="L51" s="54"/>
      <c r="M51" s="15"/>
      <c r="N51" s="12"/>
      <c r="O51" s="26"/>
      <c r="P51" s="130">
        <f>I51</f>
        <v>1303686340</v>
      </c>
    </row>
    <row r="52" spans="1:18" ht="22.5">
      <c r="A52" s="192"/>
      <c r="B52" s="169"/>
      <c r="C52" s="167"/>
      <c r="D52" s="148" t="s">
        <v>214</v>
      </c>
      <c r="E52" s="83">
        <v>254460</v>
      </c>
      <c r="F52" s="81">
        <v>2020003520012</v>
      </c>
      <c r="G52" s="88">
        <v>2020520001758</v>
      </c>
      <c r="H52" s="88">
        <v>21413101</v>
      </c>
      <c r="I52" s="89">
        <v>30000000</v>
      </c>
      <c r="J52" s="15"/>
      <c r="K52" s="12"/>
      <c r="L52" s="54"/>
      <c r="M52" s="15"/>
      <c r="N52" s="12">
        <v>149993550</v>
      </c>
      <c r="O52" s="26"/>
      <c r="P52" s="130">
        <f>I52+N52</f>
        <v>179993550</v>
      </c>
    </row>
    <row r="53" spans="1:18" ht="45">
      <c r="A53" s="192"/>
      <c r="B53" s="169"/>
      <c r="C53" s="167"/>
      <c r="D53" s="148" t="s">
        <v>233</v>
      </c>
      <c r="E53" s="83">
        <v>249421</v>
      </c>
      <c r="F53" s="81">
        <v>2020003520009</v>
      </c>
      <c r="G53" s="88">
        <v>2020520001754</v>
      </c>
      <c r="H53" s="88">
        <v>21413101</v>
      </c>
      <c r="I53" s="89">
        <v>1880000000</v>
      </c>
      <c r="J53" s="15"/>
      <c r="K53" s="12"/>
      <c r="L53" s="54"/>
      <c r="M53" s="15"/>
      <c r="N53" s="12"/>
      <c r="O53" s="26"/>
      <c r="P53" s="130">
        <f>I53+N53</f>
        <v>1880000000</v>
      </c>
    </row>
    <row r="54" spans="1:18" ht="45">
      <c r="A54" s="192"/>
      <c r="B54" s="169"/>
      <c r="C54" s="164"/>
      <c r="D54" s="148" t="s">
        <v>261</v>
      </c>
      <c r="E54" s="83">
        <v>259527</v>
      </c>
      <c r="F54" s="81">
        <v>2020520001770</v>
      </c>
      <c r="G54" s="80">
        <v>2020003520017</v>
      </c>
      <c r="H54" s="80">
        <v>21413101</v>
      </c>
      <c r="I54" s="89">
        <v>265675938</v>
      </c>
      <c r="J54" s="15"/>
      <c r="K54" s="12"/>
      <c r="L54" s="15">
        <v>789457461</v>
      </c>
      <c r="M54" s="15"/>
      <c r="N54" s="12"/>
      <c r="O54" s="26"/>
      <c r="P54" s="130">
        <f>I54+L54</f>
        <v>1055133399</v>
      </c>
      <c r="Q54" s="142" t="s">
        <v>271</v>
      </c>
      <c r="R54" s="8" t="s">
        <v>262</v>
      </c>
    </row>
    <row r="55" spans="1:18" ht="36" customHeight="1">
      <c r="A55" s="192"/>
      <c r="B55" s="169"/>
      <c r="C55" s="207" t="s">
        <v>160</v>
      </c>
      <c r="D55" s="106" t="s">
        <v>188</v>
      </c>
      <c r="E55" s="32">
        <v>218797</v>
      </c>
      <c r="F55" s="25">
        <v>2020003520010</v>
      </c>
      <c r="G55" s="25">
        <v>2020520001756</v>
      </c>
      <c r="H55" s="25">
        <v>21413201</v>
      </c>
      <c r="I55" s="6">
        <f>2684064802-I56</f>
        <v>2667064802</v>
      </c>
      <c r="J55" s="12"/>
      <c r="K55" s="12"/>
      <c r="L55" s="53"/>
      <c r="M55" s="12"/>
      <c r="N55" s="12"/>
      <c r="O55" s="26"/>
      <c r="P55" s="129">
        <f t="shared" si="0"/>
        <v>2667064802</v>
      </c>
    </row>
    <row r="56" spans="1:18" ht="33.75">
      <c r="A56" s="192"/>
      <c r="B56" s="169"/>
      <c r="C56" s="208"/>
      <c r="D56" s="148" t="s">
        <v>212</v>
      </c>
      <c r="E56" s="32">
        <v>253713</v>
      </c>
      <c r="F56" s="25">
        <v>2020003520011</v>
      </c>
      <c r="G56" s="25">
        <v>2020520001757</v>
      </c>
      <c r="H56" s="25">
        <v>21413201</v>
      </c>
      <c r="I56" s="6">
        <v>17000000</v>
      </c>
      <c r="J56" s="12"/>
      <c r="K56" s="12"/>
      <c r="L56" s="53"/>
      <c r="M56" s="12"/>
      <c r="N56" s="12"/>
      <c r="O56" s="26"/>
      <c r="P56" s="129">
        <f t="shared" si="0"/>
        <v>17000000</v>
      </c>
    </row>
    <row r="57" spans="1:18" ht="33.75">
      <c r="A57" s="192"/>
      <c r="B57" s="174"/>
      <c r="C57" s="209"/>
      <c r="D57" s="148" t="s">
        <v>264</v>
      </c>
      <c r="E57" s="32">
        <v>264766</v>
      </c>
      <c r="F57" s="25">
        <v>2020003520018</v>
      </c>
      <c r="G57" s="25">
        <v>2020520001773</v>
      </c>
      <c r="H57" s="25"/>
      <c r="I57" s="6">
        <v>461876019</v>
      </c>
      <c r="J57" s="12"/>
      <c r="K57" s="12"/>
      <c r="L57" s="53"/>
      <c r="M57" s="12"/>
      <c r="N57" s="12"/>
      <c r="O57" s="26"/>
      <c r="P57" s="129">
        <f>I57</f>
        <v>461876019</v>
      </c>
      <c r="Q57" s="142" t="s">
        <v>271</v>
      </c>
    </row>
    <row r="58" spans="1:18" ht="13.5" customHeight="1">
      <c r="A58" s="192"/>
      <c r="B58" s="202" t="s">
        <v>14</v>
      </c>
      <c r="C58" s="203"/>
      <c r="D58" s="108"/>
      <c r="E58" s="71"/>
      <c r="F58" s="71"/>
      <c r="G58" s="71"/>
      <c r="H58" s="71"/>
      <c r="I58" s="68">
        <f>SUM(I49:I57)</f>
        <v>8145940821</v>
      </c>
      <c r="J58" s="68">
        <f t="shared" ref="J58:O58" si="2">SUM(J49:J49)</f>
        <v>0</v>
      </c>
      <c r="K58" s="68">
        <f t="shared" si="2"/>
        <v>0</v>
      </c>
      <c r="L58" s="69">
        <f t="shared" si="2"/>
        <v>0</v>
      </c>
      <c r="M58" s="68">
        <f t="shared" si="2"/>
        <v>0</v>
      </c>
      <c r="N58" s="68">
        <f>SUM(N49:N56)</f>
        <v>149993550</v>
      </c>
      <c r="O58" s="70">
        <f t="shared" si="2"/>
        <v>0</v>
      </c>
      <c r="P58" s="105">
        <f t="shared" si="0"/>
        <v>8295934371</v>
      </c>
    </row>
    <row r="59" spans="1:18" ht="24" customHeight="1">
      <c r="A59" s="192"/>
      <c r="B59" s="168" t="s">
        <v>21</v>
      </c>
      <c r="C59" s="163" t="s">
        <v>22</v>
      </c>
      <c r="D59" s="148" t="s">
        <v>65</v>
      </c>
      <c r="E59" s="32">
        <v>216777</v>
      </c>
      <c r="F59" s="29">
        <v>2019003520137</v>
      </c>
      <c r="G59" s="29">
        <v>2019520001633</v>
      </c>
      <c r="H59" s="29">
        <v>21414101</v>
      </c>
      <c r="I59" s="6">
        <v>792386624</v>
      </c>
      <c r="J59" s="12"/>
      <c r="K59" s="12"/>
      <c r="L59" s="53"/>
      <c r="M59" s="12"/>
      <c r="N59" s="12"/>
      <c r="O59" s="26"/>
      <c r="P59" s="129">
        <f t="shared" si="0"/>
        <v>792386624</v>
      </c>
    </row>
    <row r="60" spans="1:18" ht="33.75">
      <c r="A60" s="192"/>
      <c r="B60" s="169"/>
      <c r="C60" s="167"/>
      <c r="D60" s="148" t="s">
        <v>66</v>
      </c>
      <c r="E60" s="32">
        <v>217143</v>
      </c>
      <c r="F60" s="29">
        <v>2019003520138</v>
      </c>
      <c r="G60" s="29">
        <v>2019520001671</v>
      </c>
      <c r="H60" s="29">
        <v>21414102</v>
      </c>
      <c r="I60" s="6">
        <v>918320000</v>
      </c>
      <c r="J60" s="12"/>
      <c r="K60" s="12"/>
      <c r="L60" s="53"/>
      <c r="M60" s="12"/>
      <c r="N60" s="12"/>
      <c r="O60" s="26"/>
      <c r="P60" s="129">
        <f t="shared" si="0"/>
        <v>918320000</v>
      </c>
    </row>
    <row r="61" spans="1:18" ht="24" customHeight="1">
      <c r="A61" s="192"/>
      <c r="B61" s="169"/>
      <c r="C61" s="167"/>
      <c r="D61" s="148" t="s">
        <v>67</v>
      </c>
      <c r="E61" s="32">
        <v>217713</v>
      </c>
      <c r="F61" s="29">
        <v>2019003520161</v>
      </c>
      <c r="G61" s="29">
        <v>2019520001675</v>
      </c>
      <c r="H61" s="29">
        <v>21414104</v>
      </c>
      <c r="I61" s="6">
        <v>523900000</v>
      </c>
      <c r="J61" s="12"/>
      <c r="K61" s="12"/>
      <c r="L61" s="53"/>
      <c r="M61" s="12"/>
      <c r="N61" s="12"/>
      <c r="O61" s="26"/>
      <c r="P61" s="129">
        <f t="shared" si="0"/>
        <v>523900000</v>
      </c>
    </row>
    <row r="62" spans="1:18" ht="22.5">
      <c r="A62" s="192"/>
      <c r="B62" s="169"/>
      <c r="C62" s="167"/>
      <c r="D62" s="148" t="s">
        <v>68</v>
      </c>
      <c r="E62" s="23">
        <v>217441</v>
      </c>
      <c r="F62" s="25">
        <v>2019003520150</v>
      </c>
      <c r="G62" s="25">
        <v>2019520001672</v>
      </c>
      <c r="H62" s="25">
        <v>21414401</v>
      </c>
      <c r="I62" s="47">
        <v>487099338</v>
      </c>
      <c r="J62" s="12"/>
      <c r="K62" s="12"/>
      <c r="L62" s="53"/>
      <c r="M62" s="12"/>
      <c r="N62" s="12"/>
      <c r="O62" s="26"/>
      <c r="P62" s="129">
        <f t="shared" si="0"/>
        <v>487099338</v>
      </c>
    </row>
    <row r="63" spans="1:18" ht="45">
      <c r="A63" s="192"/>
      <c r="B63" s="169"/>
      <c r="C63" s="164"/>
      <c r="D63" s="148" t="s">
        <v>69</v>
      </c>
      <c r="E63" s="23">
        <v>217659</v>
      </c>
      <c r="F63" s="25">
        <v>2019003520159</v>
      </c>
      <c r="G63" s="25">
        <v>2019520001673</v>
      </c>
      <c r="H63" s="25">
        <v>21414103</v>
      </c>
      <c r="I63" s="47">
        <v>725244000</v>
      </c>
      <c r="J63" s="12"/>
      <c r="K63" s="12"/>
      <c r="L63" s="53"/>
      <c r="M63" s="12"/>
      <c r="N63" s="12"/>
      <c r="O63" s="26"/>
      <c r="P63" s="129">
        <f t="shared" si="0"/>
        <v>725244000</v>
      </c>
    </row>
    <row r="64" spans="1:18" ht="45">
      <c r="A64" s="192"/>
      <c r="B64" s="169"/>
      <c r="C64" s="163" t="s">
        <v>23</v>
      </c>
      <c r="D64" s="148" t="s">
        <v>63</v>
      </c>
      <c r="E64" s="25">
        <v>216969</v>
      </c>
      <c r="F64" s="25">
        <v>2019003520136</v>
      </c>
      <c r="G64" s="25">
        <v>2019520001674</v>
      </c>
      <c r="H64" s="25">
        <v>21414301</v>
      </c>
      <c r="I64" s="6">
        <v>249600000</v>
      </c>
      <c r="J64" s="12"/>
      <c r="K64" s="12"/>
      <c r="L64" s="51">
        <v>1359453345</v>
      </c>
      <c r="M64" s="6"/>
      <c r="N64" s="6"/>
      <c r="O64" s="24"/>
      <c r="P64" s="129">
        <f t="shared" si="0"/>
        <v>1609053345</v>
      </c>
    </row>
    <row r="65" spans="1:16" ht="33.75">
      <c r="A65" s="192"/>
      <c r="B65" s="174"/>
      <c r="C65" s="164"/>
      <c r="D65" s="148" t="s">
        <v>64</v>
      </c>
      <c r="E65" s="25">
        <v>219108</v>
      </c>
      <c r="F65" s="25">
        <v>2019003520205</v>
      </c>
      <c r="G65" s="25">
        <v>2019520001676</v>
      </c>
      <c r="H65" s="25">
        <v>21414302</v>
      </c>
      <c r="I65" s="6">
        <v>500000000</v>
      </c>
      <c r="J65" s="12"/>
      <c r="K65" s="12"/>
      <c r="L65" s="51"/>
      <c r="M65" s="6"/>
      <c r="N65" s="6"/>
      <c r="O65" s="24"/>
      <c r="P65" s="129">
        <f t="shared" si="0"/>
        <v>500000000</v>
      </c>
    </row>
    <row r="66" spans="1:16" ht="13.5" customHeight="1">
      <c r="A66" s="192"/>
      <c r="B66" s="202" t="s">
        <v>14</v>
      </c>
      <c r="C66" s="203"/>
      <c r="D66" s="108"/>
      <c r="E66" s="71"/>
      <c r="F66" s="71"/>
      <c r="G66" s="71"/>
      <c r="H66" s="71"/>
      <c r="I66" s="68">
        <f>SUM(I59:I65)</f>
        <v>4196549962</v>
      </c>
      <c r="J66" s="68">
        <f>SUM(J59:J65)</f>
        <v>0</v>
      </c>
      <c r="K66" s="68">
        <f>SUM(K59:K65)</f>
        <v>0</v>
      </c>
      <c r="L66" s="69">
        <f>SUM(L59:L65)</f>
        <v>1359453345</v>
      </c>
      <c r="M66" s="68">
        <f>SUM(M59:M64)</f>
        <v>0</v>
      </c>
      <c r="N66" s="68">
        <f>SUM(N59:N64)</f>
        <v>0</v>
      </c>
      <c r="O66" s="70">
        <f>SUM(O59:O64)</f>
        <v>0</v>
      </c>
      <c r="P66" s="105">
        <f t="shared" si="0"/>
        <v>5556003307</v>
      </c>
    </row>
    <row r="67" spans="1:16" ht="36">
      <c r="A67" s="192"/>
      <c r="B67" s="168" t="s">
        <v>24</v>
      </c>
      <c r="C67" s="152" t="s">
        <v>25</v>
      </c>
      <c r="D67" s="148" t="s">
        <v>70</v>
      </c>
      <c r="E67" s="29">
        <v>217382</v>
      </c>
      <c r="F67" s="29">
        <v>2019003520215</v>
      </c>
      <c r="G67" s="29">
        <v>2019520001680</v>
      </c>
      <c r="H67" s="29">
        <v>21415202</v>
      </c>
      <c r="I67" s="14">
        <v>638320000</v>
      </c>
      <c r="J67" s="12"/>
      <c r="K67" s="12"/>
      <c r="L67" s="55"/>
      <c r="M67" s="14"/>
      <c r="N67" s="16"/>
      <c r="O67" s="42"/>
      <c r="P67" s="129">
        <f t="shared" si="0"/>
        <v>638320000</v>
      </c>
    </row>
    <row r="68" spans="1:16" ht="33.75">
      <c r="A68" s="192"/>
      <c r="B68" s="169"/>
      <c r="C68" s="163" t="s">
        <v>26</v>
      </c>
      <c r="D68" s="110" t="s">
        <v>71</v>
      </c>
      <c r="E68" s="29">
        <v>217395</v>
      </c>
      <c r="F68" s="29">
        <v>2019003520171</v>
      </c>
      <c r="G68" s="24" t="s">
        <v>173</v>
      </c>
      <c r="H68" s="125">
        <v>21415201</v>
      </c>
      <c r="I68" s="14">
        <v>684080000</v>
      </c>
      <c r="J68" s="12"/>
      <c r="K68" s="12"/>
      <c r="L68" s="56"/>
      <c r="M68" s="16"/>
      <c r="N68" s="16"/>
      <c r="O68" s="42"/>
      <c r="P68" s="129">
        <f>SUM(I68:O68)</f>
        <v>684080000</v>
      </c>
    </row>
    <row r="69" spans="1:16" ht="22.5">
      <c r="A69" s="192"/>
      <c r="B69" s="174"/>
      <c r="C69" s="164"/>
      <c r="D69" s="110" t="s">
        <v>72</v>
      </c>
      <c r="E69" s="29">
        <v>217691</v>
      </c>
      <c r="F69" s="29">
        <v>2019003520170</v>
      </c>
      <c r="G69" s="24" t="s">
        <v>174</v>
      </c>
      <c r="H69" s="29">
        <v>21415101</v>
      </c>
      <c r="I69" s="14">
        <v>638320000</v>
      </c>
      <c r="J69" s="12"/>
      <c r="K69" s="12"/>
      <c r="L69" s="56"/>
      <c r="M69" s="16"/>
      <c r="N69" s="16"/>
      <c r="O69" s="42"/>
      <c r="P69" s="129">
        <f>SUM(I69:O69)</f>
        <v>638320000</v>
      </c>
    </row>
    <row r="70" spans="1:16" ht="13.5" customHeight="1">
      <c r="A70" s="192"/>
      <c r="B70" s="158" t="s">
        <v>14</v>
      </c>
      <c r="C70" s="159"/>
      <c r="D70" s="111"/>
      <c r="E70" s="67"/>
      <c r="F70" s="67"/>
      <c r="G70" s="67"/>
      <c r="H70" s="67"/>
      <c r="I70" s="68">
        <f>SUM(I67:I69)</f>
        <v>1960720000</v>
      </c>
      <c r="J70" s="68">
        <f t="shared" ref="J70:O70" si="3">SUM(J67:J68)</f>
        <v>0</v>
      </c>
      <c r="K70" s="68">
        <f t="shared" si="3"/>
        <v>0</v>
      </c>
      <c r="L70" s="69">
        <f t="shared" si="3"/>
        <v>0</v>
      </c>
      <c r="M70" s="68">
        <f t="shared" si="3"/>
        <v>0</v>
      </c>
      <c r="N70" s="68">
        <f t="shared" si="3"/>
        <v>0</v>
      </c>
      <c r="O70" s="70">
        <f t="shared" si="3"/>
        <v>0</v>
      </c>
      <c r="P70" s="105">
        <f t="shared" si="0"/>
        <v>1960720000</v>
      </c>
    </row>
    <row r="71" spans="1:16" ht="33.75">
      <c r="A71" s="192"/>
      <c r="B71" s="168" t="s">
        <v>27</v>
      </c>
      <c r="C71" s="152" t="s">
        <v>153</v>
      </c>
      <c r="D71" s="110" t="s">
        <v>79</v>
      </c>
      <c r="E71" s="29">
        <v>218990</v>
      </c>
      <c r="F71" s="29">
        <v>2019003520198</v>
      </c>
      <c r="G71" s="29">
        <v>2019520001653</v>
      </c>
      <c r="H71" s="29">
        <v>21416101</v>
      </c>
      <c r="I71" s="6">
        <v>601600000</v>
      </c>
      <c r="J71" s="19"/>
      <c r="K71" s="19"/>
      <c r="L71" s="57"/>
      <c r="M71" s="19"/>
      <c r="N71" s="6"/>
      <c r="O71" s="24"/>
      <c r="P71" s="131">
        <f t="shared" si="0"/>
        <v>601600000</v>
      </c>
    </row>
    <row r="72" spans="1:16" ht="33.75">
      <c r="A72" s="192"/>
      <c r="B72" s="169"/>
      <c r="C72" s="152" t="s">
        <v>157</v>
      </c>
      <c r="D72" s="112" t="s">
        <v>73</v>
      </c>
      <c r="E72" s="29">
        <v>215004</v>
      </c>
      <c r="F72" s="29">
        <v>2019003520134</v>
      </c>
      <c r="G72" s="29">
        <v>2019520001603</v>
      </c>
      <c r="H72" s="29">
        <v>21416501</v>
      </c>
      <c r="I72" s="6">
        <v>451600000</v>
      </c>
      <c r="J72" s="19"/>
      <c r="K72" s="19"/>
      <c r="L72" s="57"/>
      <c r="M72" s="19"/>
      <c r="N72" s="19"/>
      <c r="O72" s="38"/>
      <c r="P72" s="129">
        <f t="shared" si="0"/>
        <v>451600000</v>
      </c>
    </row>
    <row r="73" spans="1:16" ht="33.75">
      <c r="A73" s="192"/>
      <c r="B73" s="169"/>
      <c r="C73" s="152" t="s">
        <v>155</v>
      </c>
      <c r="D73" s="112" t="s">
        <v>74</v>
      </c>
      <c r="E73" s="29">
        <v>215856</v>
      </c>
      <c r="F73" s="29">
        <v>2019003520133</v>
      </c>
      <c r="G73" s="29">
        <v>2019520001604</v>
      </c>
      <c r="H73" s="29">
        <v>21416301</v>
      </c>
      <c r="I73" s="6">
        <v>900000000</v>
      </c>
      <c r="J73" s="19"/>
      <c r="K73" s="19"/>
      <c r="L73" s="57"/>
      <c r="M73" s="19"/>
      <c r="N73" s="6"/>
      <c r="O73" s="24"/>
      <c r="P73" s="129">
        <f t="shared" si="0"/>
        <v>900000000</v>
      </c>
    </row>
    <row r="74" spans="1:16" ht="33.75">
      <c r="A74" s="192"/>
      <c r="B74" s="169"/>
      <c r="C74" s="152" t="s">
        <v>159</v>
      </c>
      <c r="D74" s="112" t="s">
        <v>75</v>
      </c>
      <c r="E74" s="29">
        <v>215903</v>
      </c>
      <c r="F74" s="29">
        <v>2019003520132</v>
      </c>
      <c r="G74" s="29">
        <v>2019520001610</v>
      </c>
      <c r="H74" s="29">
        <v>21416601</v>
      </c>
      <c r="I74" s="6">
        <v>150000000</v>
      </c>
      <c r="J74" s="19"/>
      <c r="K74" s="19"/>
      <c r="L74" s="57"/>
      <c r="M74" s="19"/>
      <c r="N74" s="19"/>
      <c r="O74" s="38"/>
      <c r="P74" s="129">
        <f t="shared" si="0"/>
        <v>150000000</v>
      </c>
    </row>
    <row r="75" spans="1:16" ht="33.75">
      <c r="A75" s="192"/>
      <c r="B75" s="169"/>
      <c r="C75" s="152" t="s">
        <v>156</v>
      </c>
      <c r="D75" s="112" t="s">
        <v>76</v>
      </c>
      <c r="E75" s="29">
        <v>215991</v>
      </c>
      <c r="F75" s="29">
        <v>2019003520131</v>
      </c>
      <c r="G75" s="29">
        <v>2019520001607</v>
      </c>
      <c r="H75" s="29">
        <v>21416401</v>
      </c>
      <c r="I75" s="6">
        <v>1010160000</v>
      </c>
      <c r="J75" s="19"/>
      <c r="K75" s="19"/>
      <c r="L75" s="57"/>
      <c r="M75" s="19"/>
      <c r="N75" s="19"/>
      <c r="O75" s="38"/>
      <c r="P75" s="129">
        <f t="shared" si="0"/>
        <v>1010160000</v>
      </c>
    </row>
    <row r="76" spans="1:16" ht="22.5" customHeight="1">
      <c r="A76" s="192"/>
      <c r="B76" s="169"/>
      <c r="C76" s="152" t="s">
        <v>154</v>
      </c>
      <c r="D76" s="112" t="s">
        <v>77</v>
      </c>
      <c r="E76" s="29">
        <v>215992</v>
      </c>
      <c r="F76" s="29">
        <v>2019003520130</v>
      </c>
      <c r="G76" s="29">
        <v>2019520001611</v>
      </c>
      <c r="H76" s="29">
        <v>21416201</v>
      </c>
      <c r="I76" s="6">
        <v>803360000</v>
      </c>
      <c r="J76" s="19"/>
      <c r="K76" s="19"/>
      <c r="L76" s="57"/>
      <c r="M76" s="19"/>
      <c r="N76" s="19"/>
      <c r="O76" s="38"/>
      <c r="P76" s="129">
        <f t="shared" si="0"/>
        <v>803360000</v>
      </c>
    </row>
    <row r="77" spans="1:16" ht="22.5">
      <c r="A77" s="192"/>
      <c r="B77" s="174"/>
      <c r="C77" s="152" t="s">
        <v>158</v>
      </c>
      <c r="D77" s="112" t="s">
        <v>78</v>
      </c>
      <c r="E77" s="29">
        <v>219016</v>
      </c>
      <c r="F77" s="29">
        <v>2019003520196</v>
      </c>
      <c r="G77" s="29">
        <v>2019520001654</v>
      </c>
      <c r="H77" s="29">
        <v>21416701</v>
      </c>
      <c r="I77" s="6">
        <v>150000000</v>
      </c>
      <c r="J77" s="19"/>
      <c r="K77" s="19"/>
      <c r="L77" s="57"/>
      <c r="M77" s="19"/>
      <c r="N77" s="19"/>
      <c r="O77" s="38"/>
      <c r="P77" s="129">
        <f t="shared" si="0"/>
        <v>150000000</v>
      </c>
    </row>
    <row r="78" spans="1:16" ht="13.5" customHeight="1">
      <c r="A78" s="192"/>
      <c r="B78" s="158" t="s">
        <v>14</v>
      </c>
      <c r="C78" s="159"/>
      <c r="D78" s="111"/>
      <c r="E78" s="67"/>
      <c r="F78" s="67"/>
      <c r="G78" s="67"/>
      <c r="H78" s="67"/>
      <c r="I78" s="68">
        <f>SUM(I71:I77)</f>
        <v>4066720000</v>
      </c>
      <c r="J78" s="68">
        <f t="shared" ref="J78:O78" si="4">SUM(J71:J74)</f>
        <v>0</v>
      </c>
      <c r="K78" s="68">
        <f t="shared" si="4"/>
        <v>0</v>
      </c>
      <c r="L78" s="69">
        <f t="shared" si="4"/>
        <v>0</v>
      </c>
      <c r="M78" s="68">
        <f t="shared" si="4"/>
        <v>0</v>
      </c>
      <c r="N78" s="68">
        <f t="shared" si="4"/>
        <v>0</v>
      </c>
      <c r="O78" s="70">
        <f t="shared" si="4"/>
        <v>0</v>
      </c>
      <c r="P78" s="105">
        <f t="shared" si="0"/>
        <v>4066720000</v>
      </c>
    </row>
    <row r="79" spans="1:16" ht="56.25">
      <c r="A79" s="192"/>
      <c r="B79" s="165" t="s">
        <v>18</v>
      </c>
      <c r="C79" s="163" t="s">
        <v>161</v>
      </c>
      <c r="D79" s="106" t="s">
        <v>189</v>
      </c>
      <c r="E79" s="29">
        <v>218274</v>
      </c>
      <c r="F79" s="29">
        <v>2019003520190</v>
      </c>
      <c r="G79" s="77">
        <v>2020520001744</v>
      </c>
      <c r="H79" s="77">
        <v>21417101</v>
      </c>
      <c r="I79" s="13">
        <v>435760000</v>
      </c>
      <c r="J79" s="13">
        <v>1363440000</v>
      </c>
      <c r="K79" s="12"/>
      <c r="L79" s="53"/>
      <c r="M79" s="12"/>
      <c r="N79" s="12"/>
      <c r="O79" s="26"/>
      <c r="P79" s="129">
        <f t="shared" si="0"/>
        <v>1799200000</v>
      </c>
    </row>
    <row r="80" spans="1:16" ht="33.75">
      <c r="A80" s="192"/>
      <c r="B80" s="165"/>
      <c r="C80" s="164"/>
      <c r="D80" s="106" t="s">
        <v>234</v>
      </c>
      <c r="E80" s="29">
        <v>218541</v>
      </c>
      <c r="F80" s="29">
        <v>2019003520188</v>
      </c>
      <c r="G80" s="30">
        <v>2019520001659</v>
      </c>
      <c r="H80" s="30">
        <v>21417102</v>
      </c>
      <c r="I80" s="19">
        <v>1690331428</v>
      </c>
      <c r="J80" s="13"/>
      <c r="K80" s="12"/>
      <c r="L80" s="53"/>
      <c r="M80" s="12"/>
      <c r="N80" s="12"/>
      <c r="O80" s="26"/>
      <c r="P80" s="129">
        <v>1799200000</v>
      </c>
    </row>
    <row r="81" spans="1:17" ht="45">
      <c r="A81" s="192"/>
      <c r="B81" s="165"/>
      <c r="C81" s="163" t="s">
        <v>162</v>
      </c>
      <c r="D81" s="106" t="s">
        <v>190</v>
      </c>
      <c r="E81" s="29">
        <v>218699</v>
      </c>
      <c r="F81" s="29">
        <v>2019003520195</v>
      </c>
      <c r="G81" s="29">
        <v>2019003520195</v>
      </c>
      <c r="H81" s="30">
        <v>22217201</v>
      </c>
      <c r="I81" s="12"/>
      <c r="J81" s="13">
        <v>10829500896</v>
      </c>
      <c r="K81" s="12"/>
      <c r="L81" s="53"/>
      <c r="M81" s="12"/>
      <c r="N81" s="12"/>
      <c r="O81" s="26"/>
      <c r="P81" s="129">
        <f t="shared" si="0"/>
        <v>10829500896</v>
      </c>
      <c r="Q81" s="1" t="s">
        <v>272</v>
      </c>
    </row>
    <row r="82" spans="1:17" ht="45">
      <c r="A82" s="192"/>
      <c r="B82" s="165"/>
      <c r="C82" s="167"/>
      <c r="D82" s="106" t="s">
        <v>191</v>
      </c>
      <c r="E82" s="29">
        <v>218684</v>
      </c>
      <c r="F82" s="29">
        <v>2019003520197</v>
      </c>
      <c r="G82" s="29">
        <v>2019003520197</v>
      </c>
      <c r="H82" s="30">
        <v>22217201</v>
      </c>
      <c r="I82" s="17"/>
      <c r="J82" s="13">
        <v>920419104</v>
      </c>
      <c r="K82" s="12"/>
      <c r="L82" s="53"/>
      <c r="M82" s="12"/>
      <c r="N82" s="12"/>
      <c r="O82" s="26"/>
      <c r="P82" s="129">
        <f t="shared" si="0"/>
        <v>920419104</v>
      </c>
      <c r="Q82" s="1" t="s">
        <v>272</v>
      </c>
    </row>
    <row r="83" spans="1:17" ht="45">
      <c r="A83" s="192"/>
      <c r="B83" s="165"/>
      <c r="C83" s="167"/>
      <c r="D83" s="106" t="s">
        <v>192</v>
      </c>
      <c r="E83" s="29">
        <v>218668</v>
      </c>
      <c r="F83" s="29">
        <v>2019003520187</v>
      </c>
      <c r="G83" s="29">
        <v>2019003520187</v>
      </c>
      <c r="H83" s="30">
        <v>22217201</v>
      </c>
      <c r="I83" s="12"/>
      <c r="J83" s="13">
        <v>5192779269</v>
      </c>
      <c r="K83" s="12"/>
      <c r="L83" s="53"/>
      <c r="M83" s="12"/>
      <c r="N83" s="12"/>
      <c r="O83" s="26"/>
      <c r="P83" s="129">
        <f t="shared" si="0"/>
        <v>5192779269</v>
      </c>
      <c r="Q83" s="1" t="s">
        <v>272</v>
      </c>
    </row>
    <row r="84" spans="1:17" ht="45">
      <c r="A84" s="192"/>
      <c r="B84" s="165"/>
      <c r="C84" s="164"/>
      <c r="D84" s="106" t="s">
        <v>193</v>
      </c>
      <c r="E84" s="29">
        <v>218774</v>
      </c>
      <c r="F84" s="29">
        <v>2019003520184</v>
      </c>
      <c r="G84" s="29">
        <v>2019003520184</v>
      </c>
      <c r="H84" s="30">
        <v>22217201</v>
      </c>
      <c r="I84" s="12"/>
      <c r="J84" s="13">
        <v>567840000</v>
      </c>
      <c r="K84" s="12"/>
      <c r="L84" s="53"/>
      <c r="M84" s="12"/>
      <c r="N84" s="12"/>
      <c r="O84" s="26"/>
      <c r="P84" s="129">
        <f t="shared" si="0"/>
        <v>567840000</v>
      </c>
      <c r="Q84" s="1" t="s">
        <v>272</v>
      </c>
    </row>
    <row r="85" spans="1:17" ht="13.5" customHeight="1">
      <c r="A85" s="193"/>
      <c r="B85" s="158" t="s">
        <v>14</v>
      </c>
      <c r="C85" s="159"/>
      <c r="D85" s="111"/>
      <c r="E85" s="67"/>
      <c r="F85" s="67"/>
      <c r="G85" s="67"/>
      <c r="H85" s="67"/>
      <c r="I85" s="68">
        <f>SUM(I79:I84)</f>
        <v>2126091428</v>
      </c>
      <c r="J85" s="68">
        <f>SUM(J79:J84)</f>
        <v>18873979269</v>
      </c>
      <c r="K85" s="68">
        <f t="shared" ref="K85:O85" si="5">SUM(K82:K84)</f>
        <v>0</v>
      </c>
      <c r="L85" s="69">
        <f t="shared" si="5"/>
        <v>0</v>
      </c>
      <c r="M85" s="68">
        <f t="shared" si="5"/>
        <v>0</v>
      </c>
      <c r="N85" s="68">
        <f t="shared" si="5"/>
        <v>0</v>
      </c>
      <c r="O85" s="70">
        <f t="shared" si="5"/>
        <v>0</v>
      </c>
      <c r="P85" s="105">
        <f t="shared" si="0"/>
        <v>21000070697</v>
      </c>
    </row>
    <row r="86" spans="1:17" ht="13.5" customHeight="1">
      <c r="A86" s="160" t="s">
        <v>28</v>
      </c>
      <c r="B86" s="161"/>
      <c r="C86" s="162"/>
      <c r="D86" s="113"/>
      <c r="E86" s="4"/>
      <c r="F86" s="4"/>
      <c r="G86" s="4"/>
      <c r="H86" s="4"/>
      <c r="I86" s="5">
        <f t="shared" ref="I86:O86" si="6">+I16+I48+I58+I66+I70+I78+I85</f>
        <v>41276042167</v>
      </c>
      <c r="J86" s="5">
        <f t="shared" si="6"/>
        <v>670779242099.5</v>
      </c>
      <c r="K86" s="5">
        <f t="shared" si="6"/>
        <v>0</v>
      </c>
      <c r="L86" s="58">
        <f t="shared" si="6"/>
        <v>15318555858</v>
      </c>
      <c r="M86" s="5">
        <f t="shared" si="6"/>
        <v>1000000000</v>
      </c>
      <c r="N86" s="5">
        <f t="shared" si="6"/>
        <v>149993550</v>
      </c>
      <c r="O86" s="40">
        <f t="shared" si="6"/>
        <v>10000000</v>
      </c>
      <c r="P86" s="114">
        <f t="shared" si="0"/>
        <v>728533833674.5</v>
      </c>
    </row>
    <row r="87" spans="1:17" ht="45">
      <c r="A87" s="173" t="s">
        <v>29</v>
      </c>
      <c r="B87" s="165" t="s">
        <v>30</v>
      </c>
      <c r="C87" s="163" t="s">
        <v>31</v>
      </c>
      <c r="D87" s="112" t="s">
        <v>80</v>
      </c>
      <c r="E87" s="32">
        <v>219508</v>
      </c>
      <c r="F87" s="29">
        <v>2019003520189</v>
      </c>
      <c r="G87" s="29">
        <v>2019520001649</v>
      </c>
      <c r="H87" s="29">
        <v>21421101</v>
      </c>
      <c r="I87" s="6">
        <v>891510067</v>
      </c>
      <c r="J87" s="12"/>
      <c r="K87" s="6"/>
      <c r="L87" s="53"/>
      <c r="M87" s="12"/>
      <c r="N87" s="6"/>
      <c r="O87" s="24"/>
      <c r="P87" s="129">
        <f t="shared" si="0"/>
        <v>891510067</v>
      </c>
    </row>
    <row r="88" spans="1:17" ht="33.75">
      <c r="A88" s="173"/>
      <c r="B88" s="165"/>
      <c r="C88" s="167"/>
      <c r="D88" s="112" t="s">
        <v>81</v>
      </c>
      <c r="E88" s="32" t="s">
        <v>82</v>
      </c>
      <c r="F88" s="29">
        <v>2019003520192</v>
      </c>
      <c r="G88" s="29">
        <v>2019520001648</v>
      </c>
      <c r="H88" s="29">
        <v>21421102</v>
      </c>
      <c r="I88" s="6">
        <v>892000000</v>
      </c>
      <c r="J88" s="12"/>
      <c r="K88" s="6"/>
      <c r="L88" s="53"/>
      <c r="M88" s="12"/>
      <c r="N88" s="6"/>
      <c r="O88" s="24"/>
      <c r="P88" s="129">
        <f t="shared" si="0"/>
        <v>892000000</v>
      </c>
    </row>
    <row r="89" spans="1:17" ht="22.5">
      <c r="A89" s="173"/>
      <c r="B89" s="165"/>
      <c r="C89" s="167"/>
      <c r="D89" s="112" t="s">
        <v>83</v>
      </c>
      <c r="E89" s="32">
        <v>218420</v>
      </c>
      <c r="F89" s="29">
        <v>2019003520179</v>
      </c>
      <c r="G89" s="29">
        <v>2019520001641</v>
      </c>
      <c r="H89" s="29">
        <v>21421401</v>
      </c>
      <c r="I89" s="6">
        <v>533000000</v>
      </c>
      <c r="J89" s="12"/>
      <c r="K89" s="6"/>
      <c r="L89" s="53"/>
      <c r="M89" s="12"/>
      <c r="N89" s="6"/>
      <c r="O89" s="24"/>
      <c r="P89" s="129">
        <f t="shared" si="0"/>
        <v>533000000</v>
      </c>
    </row>
    <row r="90" spans="1:17" ht="22.5">
      <c r="A90" s="173"/>
      <c r="B90" s="165"/>
      <c r="C90" s="167"/>
      <c r="D90" s="112" t="s">
        <v>84</v>
      </c>
      <c r="E90" s="32">
        <v>217367</v>
      </c>
      <c r="F90" s="29">
        <v>2019003520178</v>
      </c>
      <c r="G90" s="29">
        <v>2019520001644</v>
      </c>
      <c r="H90" s="29">
        <v>21421402</v>
      </c>
      <c r="I90" s="6">
        <v>600000000</v>
      </c>
      <c r="J90" s="12"/>
      <c r="K90" s="6"/>
      <c r="L90" s="53"/>
      <c r="M90" s="12"/>
      <c r="N90" s="6"/>
      <c r="O90" s="24"/>
      <c r="P90" s="129">
        <f t="shared" si="0"/>
        <v>600000000</v>
      </c>
    </row>
    <row r="91" spans="1:17" ht="22.5">
      <c r="A91" s="173"/>
      <c r="B91" s="165"/>
      <c r="C91" s="167"/>
      <c r="D91" s="112" t="s">
        <v>85</v>
      </c>
      <c r="E91" s="32">
        <v>218307</v>
      </c>
      <c r="F91" s="29">
        <v>2019003520191</v>
      </c>
      <c r="G91" s="29">
        <v>2019520001650</v>
      </c>
      <c r="H91" s="29">
        <v>21421201</v>
      </c>
      <c r="I91" s="6">
        <v>423440000</v>
      </c>
      <c r="J91" s="12"/>
      <c r="K91" s="6"/>
      <c r="L91" s="53"/>
      <c r="M91" s="12"/>
      <c r="N91" s="6"/>
      <c r="O91" s="24"/>
      <c r="P91" s="129">
        <f t="shared" si="0"/>
        <v>423440000</v>
      </c>
    </row>
    <row r="92" spans="1:17" ht="33.75">
      <c r="A92" s="173"/>
      <c r="B92" s="165"/>
      <c r="C92" s="167"/>
      <c r="D92" s="112" t="s">
        <v>86</v>
      </c>
      <c r="E92" s="32">
        <v>217505</v>
      </c>
      <c r="F92" s="29">
        <v>2019003520175</v>
      </c>
      <c r="G92" s="29">
        <v>2019520001652</v>
      </c>
      <c r="H92" s="29">
        <v>21421301</v>
      </c>
      <c r="I92" s="6">
        <v>790000000</v>
      </c>
      <c r="J92" s="12"/>
      <c r="K92" s="6"/>
      <c r="L92" s="53"/>
      <c r="M92" s="12"/>
      <c r="N92" s="6"/>
      <c r="O92" s="24"/>
      <c r="P92" s="129">
        <f t="shared" si="0"/>
        <v>790000000</v>
      </c>
    </row>
    <row r="93" spans="1:17" ht="33.75">
      <c r="A93" s="173"/>
      <c r="B93" s="165"/>
      <c r="C93" s="167"/>
      <c r="D93" s="112" t="s">
        <v>87</v>
      </c>
      <c r="E93" s="32">
        <v>218281</v>
      </c>
      <c r="F93" s="29">
        <v>2019003520180</v>
      </c>
      <c r="G93" s="29">
        <v>2019520001643</v>
      </c>
      <c r="H93" s="29">
        <v>21421403</v>
      </c>
      <c r="I93" s="6">
        <v>400000000</v>
      </c>
      <c r="J93" s="12"/>
      <c r="K93" s="6"/>
      <c r="L93" s="53"/>
      <c r="M93" s="12"/>
      <c r="N93" s="6"/>
      <c r="O93" s="24"/>
      <c r="P93" s="129">
        <f t="shared" si="0"/>
        <v>400000000</v>
      </c>
    </row>
    <row r="94" spans="1:17">
      <c r="A94" s="173"/>
      <c r="B94" s="158" t="s">
        <v>14</v>
      </c>
      <c r="C94" s="159"/>
      <c r="D94" s="111"/>
      <c r="E94" s="67"/>
      <c r="F94" s="67"/>
      <c r="G94" s="67"/>
      <c r="H94" s="67"/>
      <c r="I94" s="68">
        <f t="shared" ref="I94:O94" si="7">SUM(I87:I93)</f>
        <v>4529950067</v>
      </c>
      <c r="J94" s="68">
        <f t="shared" si="7"/>
        <v>0</v>
      </c>
      <c r="K94" s="68">
        <f t="shared" si="7"/>
        <v>0</v>
      </c>
      <c r="L94" s="69">
        <f t="shared" si="7"/>
        <v>0</v>
      </c>
      <c r="M94" s="68">
        <f t="shared" si="7"/>
        <v>0</v>
      </c>
      <c r="N94" s="68">
        <f t="shared" si="7"/>
        <v>0</v>
      </c>
      <c r="O94" s="70">
        <f t="shared" si="7"/>
        <v>0</v>
      </c>
      <c r="P94" s="105">
        <f t="shared" si="0"/>
        <v>4529950067</v>
      </c>
    </row>
    <row r="95" spans="1:17" ht="22.5">
      <c r="A95" s="173"/>
      <c r="B95" s="165" t="s">
        <v>32</v>
      </c>
      <c r="C95" s="166" t="s">
        <v>33</v>
      </c>
      <c r="D95" s="112" t="s">
        <v>88</v>
      </c>
      <c r="E95" s="29">
        <v>217545</v>
      </c>
      <c r="F95" s="29">
        <v>2019003520164</v>
      </c>
      <c r="G95" s="32" t="s">
        <v>175</v>
      </c>
      <c r="H95" s="32" t="s">
        <v>235</v>
      </c>
      <c r="I95" s="6">
        <v>350000000</v>
      </c>
      <c r="J95" s="19"/>
      <c r="K95" s="19"/>
      <c r="L95" s="57"/>
      <c r="M95" s="19"/>
      <c r="N95" s="19"/>
      <c r="O95" s="38"/>
      <c r="P95" s="129">
        <f t="shared" si="0"/>
        <v>350000000</v>
      </c>
    </row>
    <row r="96" spans="1:17" ht="45">
      <c r="A96" s="173"/>
      <c r="B96" s="165"/>
      <c r="C96" s="166"/>
      <c r="D96" s="112" t="s">
        <v>89</v>
      </c>
      <c r="E96" s="29">
        <v>217757</v>
      </c>
      <c r="F96" s="29">
        <v>2019003520163</v>
      </c>
      <c r="G96" s="32" t="s">
        <v>176</v>
      </c>
      <c r="H96" s="32" t="s">
        <v>236</v>
      </c>
      <c r="I96" s="6">
        <v>1000000000</v>
      </c>
      <c r="J96" s="19"/>
      <c r="K96" s="19"/>
      <c r="L96" s="57"/>
      <c r="M96" s="19"/>
      <c r="N96" s="19"/>
      <c r="O96" s="38"/>
      <c r="P96" s="129">
        <f t="shared" si="0"/>
        <v>1000000000</v>
      </c>
    </row>
    <row r="97" spans="1:17" ht="45">
      <c r="A97" s="173"/>
      <c r="B97" s="165"/>
      <c r="C97" s="166"/>
      <c r="D97" s="112" t="s">
        <v>90</v>
      </c>
      <c r="E97" s="29">
        <v>218161</v>
      </c>
      <c r="F97" s="29">
        <v>2019003520162</v>
      </c>
      <c r="G97" s="32" t="s">
        <v>177</v>
      </c>
      <c r="H97" s="32" t="s">
        <v>237</v>
      </c>
      <c r="I97" s="6">
        <v>454664125</v>
      </c>
      <c r="J97" s="19"/>
      <c r="K97" s="19"/>
      <c r="L97" s="57"/>
      <c r="M97" s="19"/>
      <c r="N97" s="19"/>
      <c r="O97" s="38"/>
      <c r="P97" s="129">
        <f t="shared" si="0"/>
        <v>454664125</v>
      </c>
    </row>
    <row r="98" spans="1:17">
      <c r="A98" s="173"/>
      <c r="B98" s="158" t="s">
        <v>14</v>
      </c>
      <c r="C98" s="159"/>
      <c r="D98" s="111"/>
      <c r="E98" s="67"/>
      <c r="F98" s="67"/>
      <c r="G98" s="67"/>
      <c r="H98" s="67"/>
      <c r="I98" s="68">
        <f>SUM(I95:I97)</f>
        <v>1804664125</v>
      </c>
      <c r="J98" s="68">
        <f t="shared" ref="J98:O98" si="8">SUM(J95:J97)</f>
        <v>0</v>
      </c>
      <c r="K98" s="68">
        <f t="shared" si="8"/>
        <v>0</v>
      </c>
      <c r="L98" s="69">
        <f t="shared" si="8"/>
        <v>0</v>
      </c>
      <c r="M98" s="68">
        <f t="shared" si="8"/>
        <v>0</v>
      </c>
      <c r="N98" s="68">
        <f t="shared" si="8"/>
        <v>0</v>
      </c>
      <c r="O98" s="70">
        <f t="shared" si="8"/>
        <v>0</v>
      </c>
      <c r="P98" s="105">
        <f t="shared" si="0"/>
        <v>1804664125</v>
      </c>
    </row>
    <row r="99" spans="1:17" ht="13.5" customHeight="1">
      <c r="A99" s="160" t="s">
        <v>34</v>
      </c>
      <c r="B99" s="161"/>
      <c r="C99" s="162"/>
      <c r="D99" s="113"/>
      <c r="E99" s="4"/>
      <c r="F99" s="4"/>
      <c r="G99" s="4"/>
      <c r="H99" s="4"/>
      <c r="I99" s="5">
        <f>+I94+I98</f>
        <v>6334614192</v>
      </c>
      <c r="J99" s="5">
        <f t="shared" ref="J99:O99" si="9">+J94+J98</f>
        <v>0</v>
      </c>
      <c r="K99" s="5">
        <f t="shared" si="9"/>
        <v>0</v>
      </c>
      <c r="L99" s="58">
        <f t="shared" si="9"/>
        <v>0</v>
      </c>
      <c r="M99" s="5">
        <f t="shared" si="9"/>
        <v>0</v>
      </c>
      <c r="N99" s="5">
        <f t="shared" si="9"/>
        <v>0</v>
      </c>
      <c r="O99" s="40">
        <f t="shared" si="9"/>
        <v>0</v>
      </c>
      <c r="P99" s="114">
        <f t="shared" si="0"/>
        <v>6334614192</v>
      </c>
    </row>
    <row r="100" spans="1:17" ht="22.5" customHeight="1">
      <c r="A100" s="173" t="s">
        <v>35</v>
      </c>
      <c r="B100" s="168" t="s">
        <v>36</v>
      </c>
      <c r="C100" s="207" t="s">
        <v>37</v>
      </c>
      <c r="D100" s="112" t="s">
        <v>91</v>
      </c>
      <c r="E100" s="29">
        <v>218926</v>
      </c>
      <c r="F100" s="29">
        <v>2019003520245</v>
      </c>
      <c r="G100" s="29">
        <v>2019520001686</v>
      </c>
      <c r="H100" s="29">
        <v>21431101</v>
      </c>
      <c r="I100" s="6">
        <v>1079136000</v>
      </c>
      <c r="J100" s="12"/>
      <c r="K100" s="12"/>
      <c r="L100" s="53"/>
      <c r="M100" s="12"/>
      <c r="N100" s="12"/>
      <c r="O100" s="26"/>
      <c r="P100" s="129">
        <f t="shared" si="0"/>
        <v>1079136000</v>
      </c>
    </row>
    <row r="101" spans="1:17" ht="22.5">
      <c r="A101" s="173"/>
      <c r="B101" s="169"/>
      <c r="C101" s="208"/>
      <c r="D101" s="112" t="s">
        <v>92</v>
      </c>
      <c r="E101" s="29">
        <v>218561</v>
      </c>
      <c r="F101" s="29">
        <v>2019003520243</v>
      </c>
      <c r="G101" s="29">
        <v>2019520001685</v>
      </c>
      <c r="H101" s="29">
        <v>21431103</v>
      </c>
      <c r="I101" s="6">
        <v>1079136000</v>
      </c>
      <c r="J101" s="12"/>
      <c r="K101" s="12"/>
      <c r="L101" s="53"/>
      <c r="M101" s="12"/>
      <c r="N101" s="12"/>
      <c r="O101" s="26"/>
      <c r="P101" s="129">
        <f t="shared" si="0"/>
        <v>1079136000</v>
      </c>
    </row>
    <row r="102" spans="1:17" ht="33.75">
      <c r="A102" s="173"/>
      <c r="B102" s="169"/>
      <c r="C102" s="208"/>
      <c r="D102" s="112" t="s">
        <v>93</v>
      </c>
      <c r="E102" s="29">
        <v>218723</v>
      </c>
      <c r="F102" s="29">
        <v>2019003520244</v>
      </c>
      <c r="G102" s="29">
        <v>2019520001687</v>
      </c>
      <c r="H102" s="29">
        <v>21431104</v>
      </c>
      <c r="I102" s="6">
        <v>1079136000</v>
      </c>
      <c r="J102" s="12"/>
      <c r="K102" s="12"/>
      <c r="L102" s="53"/>
      <c r="M102" s="12"/>
      <c r="N102" s="12"/>
      <c r="O102" s="26"/>
      <c r="P102" s="129">
        <f t="shared" si="0"/>
        <v>1079136000</v>
      </c>
    </row>
    <row r="103" spans="1:17" ht="22.5">
      <c r="A103" s="173"/>
      <c r="B103" s="169"/>
      <c r="C103" s="208"/>
      <c r="D103" s="112" t="s">
        <v>94</v>
      </c>
      <c r="E103" s="29">
        <v>221031</v>
      </c>
      <c r="F103" s="29">
        <v>2019003520232</v>
      </c>
      <c r="G103" s="29">
        <v>2019520001700</v>
      </c>
      <c r="H103" s="29">
        <v>21431102</v>
      </c>
      <c r="I103" s="6">
        <v>501074263.29000002</v>
      </c>
      <c r="J103" s="12"/>
      <c r="K103" s="12"/>
      <c r="L103" s="53"/>
      <c r="M103" s="12"/>
      <c r="N103" s="12"/>
      <c r="O103" s="26"/>
      <c r="P103" s="129">
        <f t="shared" si="0"/>
        <v>501074263.29000002</v>
      </c>
    </row>
    <row r="104" spans="1:17" ht="45">
      <c r="A104" s="173"/>
      <c r="B104" s="169"/>
      <c r="C104" s="208"/>
      <c r="D104" s="112" t="s">
        <v>95</v>
      </c>
      <c r="E104" s="29">
        <v>219679</v>
      </c>
      <c r="F104" s="29">
        <v>2019003520237</v>
      </c>
      <c r="G104" s="29">
        <v>2019520001684</v>
      </c>
      <c r="H104" s="29" t="s">
        <v>238</v>
      </c>
      <c r="I104" s="6">
        <v>1079136000</v>
      </c>
      <c r="J104" s="12"/>
      <c r="K104" s="12"/>
      <c r="L104" s="53"/>
      <c r="M104" s="12"/>
      <c r="N104" s="12"/>
      <c r="O104" s="26"/>
      <c r="P104" s="129">
        <f t="shared" si="0"/>
        <v>1079136000</v>
      </c>
    </row>
    <row r="105" spans="1:17" ht="33.75">
      <c r="A105" s="173"/>
      <c r="B105" s="169"/>
      <c r="C105" s="208"/>
      <c r="D105" s="112" t="s">
        <v>181</v>
      </c>
      <c r="E105" s="29" t="s">
        <v>96</v>
      </c>
      <c r="F105" s="29">
        <v>2019003520238</v>
      </c>
      <c r="G105" s="29">
        <v>2019520001682</v>
      </c>
      <c r="H105" s="29" t="s">
        <v>239</v>
      </c>
      <c r="I105" s="6">
        <v>1079136000</v>
      </c>
      <c r="J105" s="12"/>
      <c r="K105" s="12"/>
      <c r="L105" s="53"/>
      <c r="M105" s="12"/>
      <c r="N105" s="12"/>
      <c r="O105" s="26"/>
      <c r="P105" s="129">
        <f t="shared" si="0"/>
        <v>1079136000</v>
      </c>
    </row>
    <row r="106" spans="1:17" ht="33.75">
      <c r="A106" s="173"/>
      <c r="B106" s="174"/>
      <c r="C106" s="209"/>
      <c r="D106" s="112" t="s">
        <v>270</v>
      </c>
      <c r="E106" s="29">
        <v>14095</v>
      </c>
      <c r="F106" s="29">
        <v>2020003520026</v>
      </c>
      <c r="G106" s="29">
        <v>2020520001779</v>
      </c>
      <c r="H106" s="29"/>
      <c r="I106" s="6">
        <v>2691829218</v>
      </c>
      <c r="J106" s="12"/>
      <c r="K106" s="12"/>
      <c r="L106" s="53"/>
      <c r="M106" s="12"/>
      <c r="N106" s="12">
        <v>383250000</v>
      </c>
      <c r="O106" s="26"/>
      <c r="P106" s="129">
        <f>I106+N106</f>
        <v>3075079218</v>
      </c>
      <c r="Q106" s="142" t="s">
        <v>271</v>
      </c>
    </row>
    <row r="107" spans="1:17" ht="13.5" customHeight="1">
      <c r="A107" s="173"/>
      <c r="B107" s="158" t="s">
        <v>14</v>
      </c>
      <c r="C107" s="159"/>
      <c r="D107" s="111"/>
      <c r="E107" s="67"/>
      <c r="F107" s="67"/>
      <c r="G107" s="67"/>
      <c r="H107" s="67"/>
      <c r="I107" s="68">
        <f t="shared" ref="I107:O107" si="10">SUM(I100:I105)</f>
        <v>5896754263.29</v>
      </c>
      <c r="J107" s="68">
        <f t="shared" si="10"/>
        <v>0</v>
      </c>
      <c r="K107" s="68">
        <f t="shared" si="10"/>
        <v>0</v>
      </c>
      <c r="L107" s="69">
        <f t="shared" si="10"/>
        <v>0</v>
      </c>
      <c r="M107" s="68">
        <f t="shared" si="10"/>
        <v>0</v>
      </c>
      <c r="N107" s="68">
        <f t="shared" si="10"/>
        <v>0</v>
      </c>
      <c r="O107" s="70">
        <f t="shared" si="10"/>
        <v>0</v>
      </c>
      <c r="P107" s="105">
        <f t="shared" si="0"/>
        <v>5896754263.29</v>
      </c>
    </row>
    <row r="108" spans="1:17" ht="35.25" customHeight="1">
      <c r="A108" s="173"/>
      <c r="B108" s="168" t="s">
        <v>38</v>
      </c>
      <c r="C108" s="163" t="s">
        <v>39</v>
      </c>
      <c r="D108" s="115" t="s">
        <v>285</v>
      </c>
      <c r="E108" s="29">
        <v>217202</v>
      </c>
      <c r="F108" s="29">
        <v>2019003520141</v>
      </c>
      <c r="G108" s="29">
        <v>2019520001667</v>
      </c>
      <c r="H108" s="29">
        <v>21432101</v>
      </c>
      <c r="I108" s="135">
        <f>6759642280-I109-I110-I111-I112</f>
        <v>3945554593.0600004</v>
      </c>
      <c r="J108" s="12"/>
      <c r="K108" s="6"/>
      <c r="L108" s="26">
        <v>16116854500</v>
      </c>
      <c r="M108" s="12"/>
      <c r="N108" s="12"/>
      <c r="O108" s="26"/>
      <c r="P108" s="129">
        <f t="shared" si="0"/>
        <v>20062409093.060001</v>
      </c>
    </row>
    <row r="109" spans="1:17" ht="33.75" customHeight="1">
      <c r="A109" s="173"/>
      <c r="B109" s="169"/>
      <c r="C109" s="167"/>
      <c r="D109" s="112" t="s">
        <v>194</v>
      </c>
      <c r="E109" s="29">
        <v>241415</v>
      </c>
      <c r="F109" s="77">
        <v>2019003520002</v>
      </c>
      <c r="G109" s="29">
        <v>2019520001467</v>
      </c>
      <c r="H109" s="29">
        <v>21432101</v>
      </c>
      <c r="I109" s="96">
        <v>1147725040</v>
      </c>
      <c r="J109" s="12"/>
      <c r="K109" s="6"/>
      <c r="L109" s="53"/>
      <c r="M109" s="12"/>
      <c r="N109" s="12"/>
      <c r="O109" s="26"/>
      <c r="P109" s="132">
        <v>1147725040</v>
      </c>
    </row>
    <row r="110" spans="1:17" ht="33.75" customHeight="1">
      <c r="A110" s="173"/>
      <c r="B110" s="169"/>
      <c r="C110" s="167"/>
      <c r="D110" s="112" t="s">
        <v>259</v>
      </c>
      <c r="E110" s="29">
        <v>241664</v>
      </c>
      <c r="F110" s="77">
        <v>2020003520003</v>
      </c>
      <c r="G110" s="29">
        <v>2020520001749</v>
      </c>
      <c r="H110" s="29">
        <v>21432101</v>
      </c>
      <c r="I110" s="96">
        <v>1383238624</v>
      </c>
      <c r="J110" s="12"/>
      <c r="K110" s="6"/>
      <c r="L110" s="53"/>
      <c r="M110" s="12"/>
      <c r="N110" s="12"/>
      <c r="O110" s="26"/>
      <c r="P110" s="137">
        <v>1383238624</v>
      </c>
    </row>
    <row r="111" spans="1:17" ht="33.75" customHeight="1">
      <c r="A111" s="173"/>
      <c r="B111" s="169"/>
      <c r="C111" s="167"/>
      <c r="D111" s="112" t="s">
        <v>263</v>
      </c>
      <c r="E111" s="29">
        <v>265199</v>
      </c>
      <c r="F111" s="81">
        <v>2020003520021</v>
      </c>
      <c r="G111" s="29">
        <v>2020520001774</v>
      </c>
      <c r="H111" s="29">
        <v>21432101</v>
      </c>
      <c r="I111" s="96">
        <v>147426184.69999999</v>
      </c>
      <c r="J111" s="12"/>
      <c r="K111" s="6"/>
      <c r="L111" s="53"/>
      <c r="M111" s="12"/>
      <c r="N111" s="12"/>
      <c r="O111" s="136"/>
      <c r="P111" s="145">
        <f>I111</f>
        <v>147426184.69999999</v>
      </c>
      <c r="Q111" s="142" t="s">
        <v>271</v>
      </c>
    </row>
    <row r="112" spans="1:17" ht="55.5" customHeight="1">
      <c r="A112" s="173"/>
      <c r="B112" s="169"/>
      <c r="C112" s="167"/>
      <c r="D112" s="112" t="s">
        <v>265</v>
      </c>
      <c r="E112" s="29">
        <v>255662</v>
      </c>
      <c r="F112" s="81">
        <v>2020003520014</v>
      </c>
      <c r="G112" s="81">
        <v>2020520001762</v>
      </c>
      <c r="H112" s="29">
        <v>21432101</v>
      </c>
      <c r="I112" s="96">
        <v>135697838.24000001</v>
      </c>
      <c r="J112" s="12"/>
      <c r="K112" s="6"/>
      <c r="L112" s="53"/>
      <c r="M112" s="12"/>
      <c r="N112" s="12">
        <v>320191906.69</v>
      </c>
      <c r="O112" s="136"/>
      <c r="P112" s="145">
        <f>I112+N112</f>
        <v>455889744.93000001</v>
      </c>
      <c r="Q112" s="142" t="s">
        <v>271</v>
      </c>
    </row>
    <row r="113" spans="1:17" ht="33.75" customHeight="1">
      <c r="A113" s="173"/>
      <c r="B113" s="169"/>
      <c r="C113" s="167"/>
      <c r="D113" s="112" t="s">
        <v>260</v>
      </c>
      <c r="E113" s="29">
        <v>257167</v>
      </c>
      <c r="F113" s="81">
        <v>2020003520015</v>
      </c>
      <c r="G113" s="29">
        <v>2020520001767</v>
      </c>
      <c r="H113" s="29"/>
      <c r="I113" s="96">
        <v>14996542124.41</v>
      </c>
      <c r="J113" s="12"/>
      <c r="K113" s="6"/>
      <c r="L113" s="53"/>
      <c r="M113" s="12"/>
      <c r="N113" s="12"/>
      <c r="O113" s="136"/>
      <c r="P113" s="145">
        <v>14996542124.41</v>
      </c>
      <c r="Q113" s="142" t="s">
        <v>271</v>
      </c>
    </row>
    <row r="114" spans="1:17" ht="56.25">
      <c r="A114" s="173"/>
      <c r="B114" s="169"/>
      <c r="C114" s="167"/>
      <c r="D114" s="116" t="s">
        <v>97</v>
      </c>
      <c r="E114" s="33">
        <v>167873</v>
      </c>
      <c r="F114" s="33">
        <v>2018003520180</v>
      </c>
      <c r="G114" s="33">
        <v>2019520001468</v>
      </c>
      <c r="H114" s="33">
        <v>21432102</v>
      </c>
      <c r="I114" s="7">
        <v>268283712</v>
      </c>
      <c r="J114" s="12"/>
      <c r="K114" s="6"/>
      <c r="L114" s="53"/>
      <c r="M114" s="12"/>
      <c r="N114" s="12"/>
      <c r="O114" s="26"/>
      <c r="P114" s="138">
        <f t="shared" ref="P114:P180" si="11">SUM(I114:O114)</f>
        <v>268283712</v>
      </c>
    </row>
    <row r="115" spans="1:17" ht="33.75">
      <c r="A115" s="173"/>
      <c r="B115" s="169"/>
      <c r="C115" s="167"/>
      <c r="D115" s="112" t="s">
        <v>98</v>
      </c>
      <c r="E115" s="29">
        <v>217804</v>
      </c>
      <c r="F115" s="29">
        <v>2019003520168</v>
      </c>
      <c r="G115" s="29">
        <v>2019003520168</v>
      </c>
      <c r="H115" s="29"/>
      <c r="I115" s="7">
        <v>120000000</v>
      </c>
      <c r="J115" s="12"/>
      <c r="K115" s="6"/>
      <c r="L115" s="53"/>
      <c r="M115" s="12"/>
      <c r="N115" s="12"/>
      <c r="O115" s="26"/>
      <c r="P115" s="129">
        <f t="shared" si="11"/>
        <v>120000000</v>
      </c>
      <c r="Q115" s="1" t="s">
        <v>273</v>
      </c>
    </row>
    <row r="116" spans="1:17" ht="33.75">
      <c r="A116" s="173"/>
      <c r="B116" s="169"/>
      <c r="C116" s="167"/>
      <c r="D116" s="116" t="s">
        <v>99</v>
      </c>
      <c r="E116" s="33">
        <v>217827</v>
      </c>
      <c r="F116" s="33">
        <v>2019003520167</v>
      </c>
      <c r="G116" s="33">
        <v>2019520001694</v>
      </c>
      <c r="H116" s="33"/>
      <c r="I116" s="7">
        <v>120000000</v>
      </c>
      <c r="J116" s="12"/>
      <c r="K116" s="19"/>
      <c r="L116" s="53"/>
      <c r="M116" s="12"/>
      <c r="N116" s="12"/>
      <c r="O116" s="26"/>
      <c r="P116" s="129">
        <f t="shared" si="11"/>
        <v>120000000</v>
      </c>
      <c r="Q116" s="1" t="s">
        <v>273</v>
      </c>
    </row>
    <row r="117" spans="1:17" ht="33.75">
      <c r="A117" s="173"/>
      <c r="B117" s="169"/>
      <c r="C117" s="167"/>
      <c r="D117" s="115" t="s">
        <v>210</v>
      </c>
      <c r="E117" s="34">
        <v>217615</v>
      </c>
      <c r="F117" s="34">
        <v>2018003520206</v>
      </c>
      <c r="G117" s="34">
        <v>2018003520206</v>
      </c>
      <c r="H117" s="34"/>
      <c r="I117" s="7"/>
      <c r="J117" s="12"/>
      <c r="K117" s="19"/>
      <c r="L117" s="53"/>
      <c r="M117" s="12">
        <v>5509607000</v>
      </c>
      <c r="N117" s="12"/>
      <c r="O117" s="26"/>
      <c r="P117" s="129">
        <f t="shared" si="11"/>
        <v>5509607000</v>
      </c>
      <c r="Q117" s="1" t="s">
        <v>273</v>
      </c>
    </row>
    <row r="118" spans="1:17">
      <c r="A118" s="173"/>
      <c r="B118" s="158" t="s">
        <v>14</v>
      </c>
      <c r="C118" s="159"/>
      <c r="D118" s="111"/>
      <c r="E118" s="67"/>
      <c r="F118" s="67"/>
      <c r="G118" s="67"/>
      <c r="H118" s="67"/>
      <c r="I118" s="68">
        <f t="shared" ref="I118:O118" si="12">SUM(I108:I117)</f>
        <v>22264468116.41</v>
      </c>
      <c r="J118" s="68">
        <f t="shared" si="12"/>
        <v>0</v>
      </c>
      <c r="K118" s="68">
        <f t="shared" si="12"/>
        <v>0</v>
      </c>
      <c r="L118" s="69">
        <f t="shared" si="12"/>
        <v>16116854500</v>
      </c>
      <c r="M118" s="68">
        <f t="shared" si="12"/>
        <v>5509607000</v>
      </c>
      <c r="N118" s="68">
        <f t="shared" si="12"/>
        <v>320191906.69</v>
      </c>
      <c r="O118" s="70">
        <f t="shared" si="12"/>
        <v>0</v>
      </c>
      <c r="P118" s="105">
        <f t="shared" si="11"/>
        <v>44211121523.100006</v>
      </c>
    </row>
    <row r="119" spans="1:17" ht="33.75" customHeight="1">
      <c r="A119" s="173"/>
      <c r="B119" s="168" t="s">
        <v>40</v>
      </c>
      <c r="C119" s="163" t="s">
        <v>164</v>
      </c>
      <c r="D119" s="117" t="s">
        <v>148</v>
      </c>
      <c r="E119" s="30">
        <v>219438</v>
      </c>
      <c r="F119" s="30">
        <v>2019003520203</v>
      </c>
      <c r="G119" s="30">
        <v>2019520001702</v>
      </c>
      <c r="H119" s="30">
        <v>21433101</v>
      </c>
      <c r="I119" s="19">
        <v>187200000</v>
      </c>
      <c r="J119" s="19"/>
      <c r="K119" s="19"/>
      <c r="L119" s="57"/>
      <c r="M119" s="19"/>
      <c r="N119" s="19"/>
      <c r="O119" s="38"/>
      <c r="P119" s="129">
        <f t="shared" si="11"/>
        <v>187200000</v>
      </c>
    </row>
    <row r="120" spans="1:17" ht="22.5">
      <c r="A120" s="173"/>
      <c r="B120" s="169"/>
      <c r="C120" s="167"/>
      <c r="D120" s="117" t="s">
        <v>149</v>
      </c>
      <c r="E120" s="30">
        <v>216144</v>
      </c>
      <c r="F120" s="30">
        <v>2019003520140</v>
      </c>
      <c r="G120" s="30">
        <v>2019520001637</v>
      </c>
      <c r="H120" s="30">
        <v>21433102</v>
      </c>
      <c r="I120" s="19">
        <v>1119280000</v>
      </c>
      <c r="J120" s="19"/>
      <c r="K120" s="19"/>
      <c r="L120" s="57"/>
      <c r="M120" s="19"/>
      <c r="N120" s="19"/>
      <c r="O120" s="38"/>
      <c r="P120" s="129">
        <f t="shared" si="11"/>
        <v>1119280000</v>
      </c>
    </row>
    <row r="121" spans="1:17">
      <c r="A121" s="173"/>
      <c r="B121" s="169"/>
      <c r="C121" s="167"/>
      <c r="D121" s="117" t="s">
        <v>150</v>
      </c>
      <c r="E121" s="30">
        <v>217775</v>
      </c>
      <c r="F121" s="30">
        <v>2019003520165</v>
      </c>
      <c r="G121" s="30">
        <v>2019520001657</v>
      </c>
      <c r="H121" s="30">
        <v>21433106</v>
      </c>
      <c r="I121" s="19">
        <v>747760000</v>
      </c>
      <c r="J121" s="19"/>
      <c r="K121" s="19"/>
      <c r="L121" s="57"/>
      <c r="M121" s="19"/>
      <c r="N121" s="19"/>
      <c r="O121" s="38"/>
      <c r="P121" s="129">
        <f t="shared" si="11"/>
        <v>747760000</v>
      </c>
    </row>
    <row r="122" spans="1:17" ht="22.5">
      <c r="A122" s="173"/>
      <c r="B122" s="169"/>
      <c r="C122" s="167"/>
      <c r="D122" s="117" t="s">
        <v>182</v>
      </c>
      <c r="E122" s="30">
        <v>216774</v>
      </c>
      <c r="F122" s="30">
        <v>2019003520139</v>
      </c>
      <c r="G122" s="30">
        <v>2019520001635</v>
      </c>
      <c r="H122" s="30">
        <v>21433103</v>
      </c>
      <c r="I122" s="19">
        <v>500000000</v>
      </c>
      <c r="J122" s="19"/>
      <c r="K122" s="19"/>
      <c r="L122" s="57"/>
      <c r="M122" s="19"/>
      <c r="N122" s="19"/>
      <c r="O122" s="38"/>
      <c r="P122" s="129">
        <f t="shared" si="11"/>
        <v>500000000</v>
      </c>
    </row>
    <row r="123" spans="1:17" ht="22.5">
      <c r="A123" s="173"/>
      <c r="B123" s="169"/>
      <c r="C123" s="167"/>
      <c r="D123" s="117" t="s">
        <v>183</v>
      </c>
      <c r="E123" s="30">
        <v>220020</v>
      </c>
      <c r="F123" s="30">
        <v>2019003520259</v>
      </c>
      <c r="G123" s="30">
        <v>2019520001699</v>
      </c>
      <c r="H123" s="30">
        <v>21433104</v>
      </c>
      <c r="I123" s="19">
        <v>465000000</v>
      </c>
      <c r="J123" s="19"/>
      <c r="K123" s="19"/>
      <c r="L123" s="57"/>
      <c r="M123" s="19"/>
      <c r="N123" s="19"/>
      <c r="O123" s="38"/>
      <c r="P123" s="129">
        <f t="shared" si="11"/>
        <v>465000000</v>
      </c>
    </row>
    <row r="124" spans="1:17" ht="28.5" customHeight="1">
      <c r="A124" s="173"/>
      <c r="B124" s="169"/>
      <c r="C124" s="167"/>
      <c r="D124" s="117" t="s">
        <v>151</v>
      </c>
      <c r="E124" s="30">
        <v>216292</v>
      </c>
      <c r="F124" s="30">
        <v>2019003520181</v>
      </c>
      <c r="G124" s="30">
        <v>2019520001655</v>
      </c>
      <c r="H124" s="30">
        <v>21433105</v>
      </c>
      <c r="I124" s="19">
        <v>481298710</v>
      </c>
      <c r="J124" s="19"/>
      <c r="K124" s="19"/>
      <c r="L124" s="57"/>
      <c r="M124" s="19"/>
      <c r="N124" s="19"/>
      <c r="O124" s="38"/>
      <c r="P124" s="129">
        <f t="shared" si="11"/>
        <v>481298710</v>
      </c>
    </row>
    <row r="125" spans="1:17" ht="33.75">
      <c r="A125" s="173"/>
      <c r="B125" s="169"/>
      <c r="C125" s="153" t="s">
        <v>165</v>
      </c>
      <c r="D125" s="117" t="s">
        <v>180</v>
      </c>
      <c r="E125" s="32">
        <v>223594</v>
      </c>
      <c r="F125" s="29">
        <v>2019003520256</v>
      </c>
      <c r="G125" s="29">
        <v>2019520001697</v>
      </c>
      <c r="H125" s="29">
        <v>21433201</v>
      </c>
      <c r="I125" s="6">
        <v>200000000</v>
      </c>
      <c r="J125" s="19"/>
      <c r="K125" s="19"/>
      <c r="L125" s="57"/>
      <c r="M125" s="19"/>
      <c r="N125" s="19"/>
      <c r="O125" s="38"/>
      <c r="P125" s="129">
        <f t="shared" si="11"/>
        <v>200000000</v>
      </c>
    </row>
    <row r="126" spans="1:17" ht="33.75" customHeight="1">
      <c r="A126" s="173"/>
      <c r="B126" s="169"/>
      <c r="C126" s="163" t="s">
        <v>166</v>
      </c>
      <c r="D126" s="117" t="s">
        <v>138</v>
      </c>
      <c r="E126" s="37">
        <v>216176</v>
      </c>
      <c r="F126" s="34">
        <v>2019003520152</v>
      </c>
      <c r="G126" s="34">
        <v>2019520001651</v>
      </c>
      <c r="H126" s="34">
        <v>21433302</v>
      </c>
      <c r="I126" s="6">
        <v>200000000</v>
      </c>
      <c r="J126" s="19"/>
      <c r="K126" s="19"/>
      <c r="L126" s="57"/>
      <c r="M126" s="19"/>
      <c r="N126" s="19"/>
      <c r="O126" s="38"/>
      <c r="P126" s="129">
        <f t="shared" si="11"/>
        <v>200000000</v>
      </c>
    </row>
    <row r="127" spans="1:17" ht="22.5">
      <c r="A127" s="173"/>
      <c r="B127" s="169"/>
      <c r="C127" s="167"/>
      <c r="D127" s="117" t="s">
        <v>139</v>
      </c>
      <c r="E127" s="37">
        <v>216484</v>
      </c>
      <c r="F127" s="34">
        <v>2019003520128</v>
      </c>
      <c r="G127" s="29">
        <v>2019520001755</v>
      </c>
      <c r="H127" s="29">
        <v>21433303</v>
      </c>
      <c r="I127" s="6">
        <v>260000000</v>
      </c>
      <c r="J127" s="19"/>
      <c r="K127" s="19"/>
      <c r="L127" s="57"/>
      <c r="M127" s="19"/>
      <c r="N127" s="19"/>
      <c r="O127" s="38"/>
      <c r="P127" s="129">
        <f t="shared" si="11"/>
        <v>260000000</v>
      </c>
    </row>
    <row r="128" spans="1:17" ht="50.25" customHeight="1">
      <c r="A128" s="173"/>
      <c r="B128" s="169"/>
      <c r="C128" s="167"/>
      <c r="D128" s="117" t="s">
        <v>268</v>
      </c>
      <c r="E128" s="32">
        <v>269055</v>
      </c>
      <c r="F128" s="29">
        <v>2020003520022</v>
      </c>
      <c r="G128" s="29">
        <v>2020520001775</v>
      </c>
      <c r="H128" s="29"/>
      <c r="I128" s="6">
        <v>200000000</v>
      </c>
      <c r="J128" s="19"/>
      <c r="K128" s="19"/>
      <c r="L128" s="57"/>
      <c r="M128" s="19">
        <v>841518798</v>
      </c>
      <c r="N128" s="19">
        <v>209293500</v>
      </c>
      <c r="O128" s="38"/>
      <c r="P128" s="129">
        <f>I128+M128+N128</f>
        <v>1250812298</v>
      </c>
      <c r="Q128" s="142" t="s">
        <v>271</v>
      </c>
    </row>
    <row r="129" spans="1:16" ht="22.5">
      <c r="A129" s="173"/>
      <c r="B129" s="169"/>
      <c r="C129" s="164"/>
      <c r="D129" s="117" t="s">
        <v>152</v>
      </c>
      <c r="E129" s="37">
        <v>217877</v>
      </c>
      <c r="F129" s="77">
        <v>2019003520263</v>
      </c>
      <c r="G129" s="34">
        <v>2019520001708</v>
      </c>
      <c r="H129" s="34">
        <v>21433301</v>
      </c>
      <c r="I129" s="6">
        <v>124800000</v>
      </c>
      <c r="J129" s="19"/>
      <c r="K129" s="19"/>
      <c r="L129" s="57"/>
      <c r="M129" s="19"/>
      <c r="N129" s="19"/>
      <c r="O129" s="38"/>
      <c r="P129" s="129">
        <f t="shared" si="11"/>
        <v>124800000</v>
      </c>
    </row>
    <row r="130" spans="1:16" ht="22.5">
      <c r="A130" s="173"/>
      <c r="B130" s="169"/>
      <c r="C130" s="152" t="s">
        <v>167</v>
      </c>
      <c r="D130" s="112" t="s">
        <v>100</v>
      </c>
      <c r="E130" s="29">
        <v>216298</v>
      </c>
      <c r="F130" s="29">
        <v>2019003520143</v>
      </c>
      <c r="G130" s="29">
        <v>2019520001639</v>
      </c>
      <c r="H130" s="29">
        <v>21433401</v>
      </c>
      <c r="I130" s="6">
        <v>162240000</v>
      </c>
      <c r="J130" s="19"/>
      <c r="K130" s="19"/>
      <c r="L130" s="57"/>
      <c r="M130" s="19"/>
      <c r="N130" s="6"/>
      <c r="O130" s="24"/>
      <c r="P130" s="129">
        <f t="shared" si="11"/>
        <v>162240000</v>
      </c>
    </row>
    <row r="131" spans="1:16" ht="22.5" customHeight="1">
      <c r="A131" s="173"/>
      <c r="B131" s="169"/>
      <c r="C131" s="163" t="s">
        <v>168</v>
      </c>
      <c r="D131" s="112" t="s">
        <v>101</v>
      </c>
      <c r="E131" s="29">
        <v>218056</v>
      </c>
      <c r="F131" s="29">
        <v>2019003520166</v>
      </c>
      <c r="G131" s="29">
        <v>2019520001662</v>
      </c>
      <c r="H131" s="32" t="s">
        <v>240</v>
      </c>
      <c r="I131" s="18">
        <v>751543040</v>
      </c>
      <c r="J131" s="19"/>
      <c r="K131" s="19"/>
      <c r="L131" s="57"/>
      <c r="M131" s="19"/>
      <c r="N131" s="19"/>
      <c r="O131" s="38"/>
      <c r="P131" s="129">
        <f t="shared" si="11"/>
        <v>751543040</v>
      </c>
    </row>
    <row r="132" spans="1:16" ht="33.75">
      <c r="A132" s="173"/>
      <c r="B132" s="174"/>
      <c r="C132" s="164"/>
      <c r="D132" s="112" t="s">
        <v>102</v>
      </c>
      <c r="E132" s="29">
        <v>218009</v>
      </c>
      <c r="F132" s="87" t="s">
        <v>211</v>
      </c>
      <c r="G132" s="85">
        <v>2020520001752</v>
      </c>
      <c r="H132" s="85" t="s">
        <v>241</v>
      </c>
      <c r="I132" s="18">
        <v>624136960</v>
      </c>
      <c r="J132" s="19"/>
      <c r="K132" s="19"/>
      <c r="L132" s="57"/>
      <c r="M132" s="19"/>
      <c r="N132" s="19"/>
      <c r="O132" s="38"/>
      <c r="P132" s="129">
        <f t="shared" si="11"/>
        <v>624136960</v>
      </c>
    </row>
    <row r="133" spans="1:16" ht="13.5" customHeight="1">
      <c r="A133" s="173"/>
      <c r="B133" s="158" t="s">
        <v>14</v>
      </c>
      <c r="C133" s="159"/>
      <c r="D133" s="111"/>
      <c r="E133" s="67"/>
      <c r="F133" s="67"/>
      <c r="G133" s="67"/>
      <c r="H133" s="67"/>
      <c r="I133" s="68">
        <f>SUM(I119:I132)</f>
        <v>6023258710</v>
      </c>
      <c r="J133" s="68">
        <f t="shared" ref="J133:O133" si="13">SUM(J119:J130)</f>
        <v>0</v>
      </c>
      <c r="K133" s="68">
        <f t="shared" si="13"/>
        <v>0</v>
      </c>
      <c r="L133" s="69">
        <f t="shared" si="13"/>
        <v>0</v>
      </c>
      <c r="M133" s="68">
        <f>SUM(M119:M132)</f>
        <v>841518798</v>
      </c>
      <c r="N133" s="68">
        <f>SUM(N119:N132)</f>
        <v>209293500</v>
      </c>
      <c r="O133" s="70">
        <f t="shared" si="13"/>
        <v>0</v>
      </c>
      <c r="P133" s="105">
        <f t="shared" si="11"/>
        <v>7074071008</v>
      </c>
    </row>
    <row r="134" spans="1:16">
      <c r="A134" s="160" t="s">
        <v>41</v>
      </c>
      <c r="B134" s="161"/>
      <c r="C134" s="162"/>
      <c r="D134" s="113"/>
      <c r="E134" s="4"/>
      <c r="F134" s="4"/>
      <c r="G134" s="4"/>
      <c r="H134" s="4"/>
      <c r="I134" s="5">
        <f t="shared" ref="I134:O134" si="14">+I107+I118+I133</f>
        <v>34184481089.700001</v>
      </c>
      <c r="J134" s="5">
        <f t="shared" si="14"/>
        <v>0</v>
      </c>
      <c r="K134" s="5">
        <f t="shared" si="14"/>
        <v>0</v>
      </c>
      <c r="L134" s="58">
        <f t="shared" si="14"/>
        <v>16116854500</v>
      </c>
      <c r="M134" s="5">
        <f t="shared" si="14"/>
        <v>6351125798</v>
      </c>
      <c r="N134" s="5">
        <f t="shared" si="14"/>
        <v>529485406.69</v>
      </c>
      <c r="O134" s="40">
        <f t="shared" si="14"/>
        <v>0</v>
      </c>
      <c r="P134" s="114">
        <f t="shared" si="11"/>
        <v>57181946794.389999</v>
      </c>
    </row>
    <row r="135" spans="1:16" ht="36" customHeight="1">
      <c r="A135" s="173" t="s">
        <v>42</v>
      </c>
      <c r="B135" s="165" t="s">
        <v>43</v>
      </c>
      <c r="C135" s="163" t="s">
        <v>44</v>
      </c>
      <c r="D135" s="112" t="s">
        <v>103</v>
      </c>
      <c r="E135" s="32">
        <v>215265</v>
      </c>
      <c r="F135" s="29">
        <v>2019003520127</v>
      </c>
      <c r="G135" s="29">
        <v>2019520001598</v>
      </c>
      <c r="H135" s="29">
        <v>21441105</v>
      </c>
      <c r="I135" s="18">
        <v>440000000</v>
      </c>
      <c r="J135" s="19"/>
      <c r="K135" s="19"/>
      <c r="L135" s="57"/>
      <c r="M135" s="19"/>
      <c r="N135" s="19"/>
      <c r="O135" s="38"/>
      <c r="P135" s="133">
        <f t="shared" si="11"/>
        <v>440000000</v>
      </c>
    </row>
    <row r="136" spans="1:16" ht="36" customHeight="1">
      <c r="A136" s="173"/>
      <c r="B136" s="165"/>
      <c r="C136" s="167"/>
      <c r="D136" s="112" t="s">
        <v>105</v>
      </c>
      <c r="E136" s="32">
        <v>217698</v>
      </c>
      <c r="F136" s="29">
        <v>2019003520158</v>
      </c>
      <c r="G136" s="29">
        <v>2019520001718</v>
      </c>
      <c r="H136" s="29">
        <v>21441102</v>
      </c>
      <c r="I136" s="18">
        <v>150000000</v>
      </c>
      <c r="J136" s="19"/>
      <c r="K136" s="19"/>
      <c r="L136" s="57"/>
      <c r="M136" s="19"/>
      <c r="N136" s="19"/>
      <c r="O136" s="38"/>
      <c r="P136" s="133">
        <f t="shared" si="11"/>
        <v>150000000</v>
      </c>
    </row>
    <row r="137" spans="1:16" ht="21.75" customHeight="1">
      <c r="A137" s="173"/>
      <c r="B137" s="165"/>
      <c r="C137" s="167"/>
      <c r="D137" s="112" t="s">
        <v>109</v>
      </c>
      <c r="E137" s="59">
        <v>217584</v>
      </c>
      <c r="F137" s="59">
        <v>2019003520160</v>
      </c>
      <c r="G137" s="84">
        <v>2019520001721</v>
      </c>
      <c r="H137" s="84">
        <v>21441106</v>
      </c>
      <c r="I137" s="48">
        <v>187200000</v>
      </c>
      <c r="J137" s="19"/>
      <c r="K137" s="19"/>
      <c r="L137" s="57"/>
      <c r="M137" s="19"/>
      <c r="N137" s="19"/>
      <c r="O137" s="38"/>
      <c r="P137" s="133">
        <f t="shared" si="11"/>
        <v>187200000</v>
      </c>
    </row>
    <row r="138" spans="1:16" ht="56.25">
      <c r="A138" s="173"/>
      <c r="B138" s="165"/>
      <c r="C138" s="167"/>
      <c r="D138" s="112" t="s">
        <v>274</v>
      </c>
      <c r="E138" s="79">
        <v>223113</v>
      </c>
      <c r="F138" s="29">
        <v>2020003520006</v>
      </c>
      <c r="G138" s="82">
        <v>2020520001750</v>
      </c>
      <c r="H138" s="82">
        <v>21441107</v>
      </c>
      <c r="I138" s="48">
        <v>80000000</v>
      </c>
      <c r="J138" s="19"/>
      <c r="K138" s="19"/>
      <c r="L138" s="57"/>
      <c r="M138" s="19"/>
      <c r="N138" s="19"/>
      <c r="O138" s="38"/>
      <c r="P138" s="133">
        <f t="shared" si="11"/>
        <v>80000000</v>
      </c>
    </row>
    <row r="139" spans="1:16" ht="33.75">
      <c r="A139" s="173"/>
      <c r="B139" s="165"/>
      <c r="C139" s="167"/>
      <c r="D139" s="112" t="s">
        <v>104</v>
      </c>
      <c r="E139" s="30">
        <v>215044</v>
      </c>
      <c r="F139" s="30">
        <v>2019003520118</v>
      </c>
      <c r="G139" s="30">
        <v>2019520001600</v>
      </c>
      <c r="H139" s="30">
        <v>21441103</v>
      </c>
      <c r="I139" s="6">
        <v>150000000</v>
      </c>
      <c r="J139" s="19"/>
      <c r="K139" s="19"/>
      <c r="L139" s="57"/>
      <c r="M139" s="19"/>
      <c r="N139" s="19"/>
      <c r="O139" s="38"/>
      <c r="P139" s="133">
        <f t="shared" si="11"/>
        <v>150000000</v>
      </c>
    </row>
    <row r="140" spans="1:16" ht="22.5">
      <c r="A140" s="173"/>
      <c r="B140" s="165"/>
      <c r="C140" s="167"/>
      <c r="D140" s="118" t="s">
        <v>107</v>
      </c>
      <c r="E140" s="30" t="s">
        <v>108</v>
      </c>
      <c r="F140" s="30">
        <v>2019003520212</v>
      </c>
      <c r="G140" s="30">
        <v>2019520001665</v>
      </c>
      <c r="H140" s="30">
        <v>21441104</v>
      </c>
      <c r="I140" s="6">
        <v>120000000</v>
      </c>
      <c r="J140" s="19"/>
      <c r="K140" s="19"/>
      <c r="L140" s="57"/>
      <c r="M140" s="19"/>
      <c r="N140" s="19"/>
      <c r="O140" s="38"/>
      <c r="P140" s="133">
        <f t="shared" si="11"/>
        <v>120000000</v>
      </c>
    </row>
    <row r="141" spans="1:16" ht="33.75">
      <c r="A141" s="173"/>
      <c r="B141" s="165"/>
      <c r="C141" s="167"/>
      <c r="D141" s="118" t="s">
        <v>147</v>
      </c>
      <c r="E141" s="30">
        <v>217464</v>
      </c>
      <c r="F141" s="30">
        <v>2019003520209</v>
      </c>
      <c r="G141" s="30">
        <v>2019520001664</v>
      </c>
      <c r="H141" s="30">
        <v>21441101</v>
      </c>
      <c r="I141" s="6">
        <v>1121120000</v>
      </c>
      <c r="J141" s="19"/>
      <c r="K141" s="19"/>
      <c r="L141" s="57"/>
      <c r="M141" s="19"/>
      <c r="N141" s="19"/>
      <c r="O141" s="38"/>
      <c r="P141" s="133">
        <f t="shared" si="11"/>
        <v>1121120000</v>
      </c>
    </row>
    <row r="142" spans="1:16" ht="33.75">
      <c r="A142" s="173"/>
      <c r="B142" s="165"/>
      <c r="C142" s="164"/>
      <c r="D142" s="109" t="s">
        <v>112</v>
      </c>
      <c r="E142" s="37">
        <v>217722</v>
      </c>
      <c r="F142" s="34">
        <v>2019003520156</v>
      </c>
      <c r="G142" s="84">
        <v>2019520001722</v>
      </c>
      <c r="H142" s="84">
        <v>21441108</v>
      </c>
      <c r="I142" s="6">
        <v>124800000</v>
      </c>
      <c r="J142" s="19"/>
      <c r="K142" s="19"/>
      <c r="L142" s="57"/>
      <c r="M142" s="19"/>
      <c r="N142" s="19"/>
      <c r="O142" s="38"/>
      <c r="P142" s="133">
        <f t="shared" si="11"/>
        <v>124800000</v>
      </c>
    </row>
    <row r="143" spans="1:16" ht="24">
      <c r="A143" s="173"/>
      <c r="B143" s="165"/>
      <c r="C143" s="139" t="s">
        <v>169</v>
      </c>
      <c r="D143" s="112" t="s">
        <v>106</v>
      </c>
      <c r="E143" s="32">
        <v>219029</v>
      </c>
      <c r="F143" s="29">
        <v>2019003520182</v>
      </c>
      <c r="G143" s="29">
        <v>2019520001677</v>
      </c>
      <c r="H143" s="29">
        <v>21441201</v>
      </c>
      <c r="I143" s="18">
        <v>1200000000</v>
      </c>
      <c r="J143" s="19"/>
      <c r="K143" s="19"/>
      <c r="L143" s="57"/>
      <c r="M143" s="19"/>
      <c r="N143" s="19"/>
      <c r="O143" s="38"/>
      <c r="P143" s="133">
        <f t="shared" si="11"/>
        <v>1200000000</v>
      </c>
    </row>
    <row r="144" spans="1:16" ht="33.75">
      <c r="A144" s="173"/>
      <c r="B144" s="165"/>
      <c r="C144" s="139" t="s">
        <v>45</v>
      </c>
      <c r="D144" s="112" t="s">
        <v>113</v>
      </c>
      <c r="E144" s="32">
        <v>217495</v>
      </c>
      <c r="F144" s="29">
        <v>2019003520157</v>
      </c>
      <c r="G144" s="29">
        <v>2019520001723</v>
      </c>
      <c r="H144" s="29">
        <v>21441301</v>
      </c>
      <c r="I144" s="6">
        <v>778960000</v>
      </c>
      <c r="J144" s="19"/>
      <c r="K144" s="19"/>
      <c r="L144" s="57"/>
      <c r="M144" s="19"/>
      <c r="N144" s="19"/>
      <c r="O144" s="38"/>
      <c r="P144" s="133">
        <f t="shared" si="11"/>
        <v>778960000</v>
      </c>
    </row>
    <row r="145" spans="1:16" ht="33.75">
      <c r="A145" s="173"/>
      <c r="B145" s="165"/>
      <c r="C145" s="152" t="s">
        <v>46</v>
      </c>
      <c r="D145" s="112" t="s">
        <v>114</v>
      </c>
      <c r="E145" s="29">
        <v>217139</v>
      </c>
      <c r="F145" s="29">
        <v>2019003520219</v>
      </c>
      <c r="G145" s="84">
        <v>2019520001720</v>
      </c>
      <c r="H145" s="84">
        <v>21441401</v>
      </c>
      <c r="I145" s="18">
        <v>778960000</v>
      </c>
      <c r="J145" s="19"/>
      <c r="K145" s="19"/>
      <c r="L145" s="57"/>
      <c r="M145" s="19"/>
      <c r="N145" s="19"/>
      <c r="O145" s="38"/>
      <c r="P145" s="133">
        <f t="shared" si="11"/>
        <v>778960000</v>
      </c>
    </row>
    <row r="146" spans="1:16" ht="33.75">
      <c r="A146" s="173"/>
      <c r="B146" s="165"/>
      <c r="C146" s="141" t="s">
        <v>170</v>
      </c>
      <c r="D146" s="112" t="s">
        <v>115</v>
      </c>
      <c r="E146" s="29">
        <v>217728</v>
      </c>
      <c r="F146" s="29">
        <v>2019003520155</v>
      </c>
      <c r="G146" s="84">
        <v>2019520001719</v>
      </c>
      <c r="H146" s="84">
        <v>21441501</v>
      </c>
      <c r="I146" s="18">
        <v>62400000</v>
      </c>
      <c r="J146" s="19"/>
      <c r="K146" s="19"/>
      <c r="L146" s="57"/>
      <c r="M146" s="19"/>
      <c r="N146" s="19"/>
      <c r="O146" s="38"/>
      <c r="P146" s="133">
        <f t="shared" si="11"/>
        <v>62400000</v>
      </c>
    </row>
    <row r="147" spans="1:16" ht="13.5" customHeight="1">
      <c r="A147" s="173"/>
      <c r="B147" s="158" t="s">
        <v>14</v>
      </c>
      <c r="C147" s="159"/>
      <c r="D147" s="111"/>
      <c r="E147" s="67"/>
      <c r="F147" s="67"/>
      <c r="G147" s="67"/>
      <c r="H147" s="67"/>
      <c r="I147" s="68">
        <f t="shared" ref="I147:O147" si="15">SUM(I135:I146)</f>
        <v>5193440000</v>
      </c>
      <c r="J147" s="68">
        <f t="shared" si="15"/>
        <v>0</v>
      </c>
      <c r="K147" s="68">
        <f t="shared" si="15"/>
        <v>0</v>
      </c>
      <c r="L147" s="69">
        <f t="shared" si="15"/>
        <v>0</v>
      </c>
      <c r="M147" s="68">
        <f t="shared" si="15"/>
        <v>0</v>
      </c>
      <c r="N147" s="68">
        <f t="shared" si="15"/>
        <v>0</v>
      </c>
      <c r="O147" s="70">
        <f t="shared" si="15"/>
        <v>0</v>
      </c>
      <c r="P147" s="105">
        <f t="shared" si="11"/>
        <v>5193440000</v>
      </c>
    </row>
    <row r="148" spans="1:16" ht="33.75">
      <c r="A148" s="173"/>
      <c r="B148" s="168" t="s">
        <v>171</v>
      </c>
      <c r="C148" s="163" t="s">
        <v>47</v>
      </c>
      <c r="D148" s="112" t="s">
        <v>117</v>
      </c>
      <c r="E148" s="29">
        <v>216342</v>
      </c>
      <c r="F148" s="29">
        <v>2019003520125</v>
      </c>
      <c r="G148" s="29">
        <v>2019520001596</v>
      </c>
      <c r="H148" s="29">
        <v>21442102</v>
      </c>
      <c r="I148" s="44">
        <v>901087365</v>
      </c>
      <c r="J148" s="19"/>
      <c r="K148" s="19"/>
      <c r="L148" s="57"/>
      <c r="M148" s="19"/>
      <c r="N148" s="19"/>
      <c r="O148" s="38"/>
      <c r="P148" s="133">
        <f t="shared" si="11"/>
        <v>901087365</v>
      </c>
    </row>
    <row r="149" spans="1:16" ht="22.5">
      <c r="A149" s="173"/>
      <c r="B149" s="169"/>
      <c r="C149" s="167"/>
      <c r="D149" s="112" t="s">
        <v>118</v>
      </c>
      <c r="E149" s="29">
        <v>217049</v>
      </c>
      <c r="F149" s="29">
        <v>2019003520154</v>
      </c>
      <c r="G149" s="29">
        <v>2019520001640</v>
      </c>
      <c r="H149" s="29">
        <v>21442101</v>
      </c>
      <c r="I149" s="44">
        <v>300000000</v>
      </c>
      <c r="J149" s="19"/>
      <c r="K149" s="19"/>
      <c r="L149" s="57"/>
      <c r="M149" s="19"/>
      <c r="N149" s="19"/>
      <c r="O149" s="38"/>
      <c r="P149" s="133">
        <f t="shared" si="11"/>
        <v>300000000</v>
      </c>
    </row>
    <row r="150" spans="1:16" ht="22.5">
      <c r="A150" s="173"/>
      <c r="B150" s="169"/>
      <c r="C150" s="167"/>
      <c r="D150" s="109" t="s">
        <v>119</v>
      </c>
      <c r="E150" s="29">
        <v>222260</v>
      </c>
      <c r="F150" s="29">
        <v>2019003520251</v>
      </c>
      <c r="G150" s="29">
        <v>2019520001688</v>
      </c>
      <c r="H150" s="29" t="s">
        <v>242</v>
      </c>
      <c r="I150" s="44">
        <v>500000000</v>
      </c>
      <c r="J150" s="19"/>
      <c r="K150" s="19"/>
      <c r="L150" s="57"/>
      <c r="M150" s="19"/>
      <c r="N150" s="19"/>
      <c r="O150" s="38"/>
      <c r="P150" s="133">
        <f t="shared" si="11"/>
        <v>500000000</v>
      </c>
    </row>
    <row r="151" spans="1:16" ht="33.75">
      <c r="A151" s="173"/>
      <c r="B151" s="169"/>
      <c r="C151" s="167"/>
      <c r="D151" s="112" t="s">
        <v>120</v>
      </c>
      <c r="E151" s="29">
        <v>215163</v>
      </c>
      <c r="F151" s="29">
        <v>2019003520123</v>
      </c>
      <c r="G151" s="29">
        <v>2019520001690</v>
      </c>
      <c r="H151" s="29" t="s">
        <v>243</v>
      </c>
      <c r="I151" s="44">
        <v>500000000</v>
      </c>
      <c r="J151" s="19"/>
      <c r="K151" s="19"/>
      <c r="L151" s="57"/>
      <c r="M151" s="19"/>
      <c r="N151" s="19"/>
      <c r="O151" s="38"/>
      <c r="P151" s="133">
        <f t="shared" si="11"/>
        <v>500000000</v>
      </c>
    </row>
    <row r="152" spans="1:16" ht="33.75">
      <c r="A152" s="173"/>
      <c r="B152" s="169"/>
      <c r="C152" s="167"/>
      <c r="D152" s="112" t="s">
        <v>266</v>
      </c>
      <c r="E152" s="29">
        <v>215115</v>
      </c>
      <c r="F152" s="29">
        <v>2019003520124</v>
      </c>
      <c r="G152" s="29">
        <v>2019520001691</v>
      </c>
      <c r="H152" s="29" t="s">
        <v>244</v>
      </c>
      <c r="I152" s="44">
        <v>373000000</v>
      </c>
      <c r="J152" s="19"/>
      <c r="K152" s="19"/>
      <c r="L152" s="57"/>
      <c r="M152" s="19"/>
      <c r="N152" s="19"/>
      <c r="O152" s="38"/>
      <c r="P152" s="133">
        <f t="shared" si="11"/>
        <v>373000000</v>
      </c>
    </row>
    <row r="153" spans="1:16" ht="22.5">
      <c r="A153" s="173"/>
      <c r="B153" s="169"/>
      <c r="C153" s="167"/>
      <c r="D153" s="118" t="s">
        <v>267</v>
      </c>
      <c r="E153" s="30">
        <v>215108</v>
      </c>
      <c r="F153" s="30">
        <v>2019003520120</v>
      </c>
      <c r="G153" s="30">
        <v>2019520001689</v>
      </c>
      <c r="H153" s="30" t="s">
        <v>245</v>
      </c>
      <c r="I153" s="44">
        <v>62040000</v>
      </c>
      <c r="J153" s="19"/>
      <c r="K153" s="19"/>
      <c r="L153" s="57"/>
      <c r="M153" s="19"/>
      <c r="N153" s="19"/>
      <c r="O153" s="38"/>
      <c r="P153" s="133">
        <f t="shared" si="11"/>
        <v>62040000</v>
      </c>
    </row>
    <row r="154" spans="1:16" s="64" customFormat="1" ht="22.5">
      <c r="A154" s="173"/>
      <c r="B154" s="169"/>
      <c r="C154" s="175" t="s">
        <v>48</v>
      </c>
      <c r="D154" s="118" t="s">
        <v>140</v>
      </c>
      <c r="E154" s="25">
        <v>217394</v>
      </c>
      <c r="F154" s="25">
        <v>2019003520213</v>
      </c>
      <c r="G154" s="25">
        <v>2019520001668</v>
      </c>
      <c r="H154" s="23" t="s">
        <v>246</v>
      </c>
      <c r="I154" s="65">
        <v>1400000000</v>
      </c>
      <c r="J154" s="62"/>
      <c r="K154" s="62"/>
      <c r="L154" s="63"/>
      <c r="M154" s="62"/>
      <c r="N154" s="62"/>
      <c r="O154" s="62"/>
      <c r="P154" s="134">
        <f t="shared" si="11"/>
        <v>1400000000</v>
      </c>
    </row>
    <row r="155" spans="1:16" s="64" customFormat="1" ht="45">
      <c r="A155" s="173"/>
      <c r="B155" s="169"/>
      <c r="C155" s="175"/>
      <c r="D155" s="118" t="s">
        <v>141</v>
      </c>
      <c r="E155" s="25">
        <v>216470</v>
      </c>
      <c r="F155" s="25">
        <v>2019003520211</v>
      </c>
      <c r="G155" s="25">
        <v>2019520001666</v>
      </c>
      <c r="H155" s="23" t="s">
        <v>247</v>
      </c>
      <c r="I155" s="65">
        <v>800829953</v>
      </c>
      <c r="J155" s="62"/>
      <c r="K155" s="62"/>
      <c r="L155" s="63"/>
      <c r="M155" s="62"/>
      <c r="N155" s="62"/>
      <c r="O155" s="62"/>
      <c r="P155" s="134">
        <f t="shared" si="11"/>
        <v>800829953</v>
      </c>
    </row>
    <row r="156" spans="1:16" s="64" customFormat="1" ht="22.5">
      <c r="A156" s="173"/>
      <c r="B156" s="169"/>
      <c r="C156" s="175"/>
      <c r="D156" s="118" t="s">
        <v>142</v>
      </c>
      <c r="E156" s="25">
        <v>217477</v>
      </c>
      <c r="F156" s="25">
        <v>2019003520210</v>
      </c>
      <c r="G156" s="25">
        <v>2019520001669</v>
      </c>
      <c r="H156" s="23" t="s">
        <v>248</v>
      </c>
      <c r="I156" s="66">
        <v>2323972544</v>
      </c>
      <c r="J156" s="62"/>
      <c r="K156" s="62"/>
      <c r="L156" s="63"/>
      <c r="M156" s="62"/>
      <c r="N156" s="62"/>
      <c r="O156" s="62"/>
      <c r="P156" s="134">
        <f t="shared" si="11"/>
        <v>2323972544</v>
      </c>
    </row>
    <row r="157" spans="1:16" ht="22.5">
      <c r="A157" s="173"/>
      <c r="B157" s="169"/>
      <c r="C157" s="163" t="s">
        <v>49</v>
      </c>
      <c r="D157" s="118" t="s">
        <v>143</v>
      </c>
      <c r="E157" s="35" t="s">
        <v>144</v>
      </c>
      <c r="F157" s="30">
        <v>2019003520201</v>
      </c>
      <c r="G157" s="30">
        <v>2019520001658</v>
      </c>
      <c r="H157" s="30">
        <v>21442302</v>
      </c>
      <c r="I157" s="44">
        <v>145000000</v>
      </c>
      <c r="J157" s="19"/>
      <c r="K157" s="19"/>
      <c r="L157" s="57"/>
      <c r="M157" s="19"/>
      <c r="N157" s="19"/>
      <c r="O157" s="38"/>
      <c r="P157" s="133">
        <f t="shared" si="11"/>
        <v>145000000</v>
      </c>
    </row>
    <row r="158" spans="1:16" ht="45">
      <c r="A158" s="173"/>
      <c r="B158" s="169"/>
      <c r="C158" s="167"/>
      <c r="D158" s="118" t="s">
        <v>145</v>
      </c>
      <c r="E158" s="35">
        <v>219591</v>
      </c>
      <c r="F158" s="30">
        <v>2019003520200</v>
      </c>
      <c r="G158" s="30">
        <v>2019520001656</v>
      </c>
      <c r="H158" s="30">
        <v>21442303</v>
      </c>
      <c r="I158" s="19">
        <v>401082258.37084204</v>
      </c>
      <c r="J158" s="19"/>
      <c r="K158" s="19"/>
      <c r="L158" s="57"/>
      <c r="M158" s="19"/>
      <c r="N158" s="19"/>
      <c r="O158" s="38"/>
      <c r="P158" s="133">
        <f t="shared" si="11"/>
        <v>401082258.37084204</v>
      </c>
    </row>
    <row r="159" spans="1:16" ht="33.75">
      <c r="A159" s="173"/>
      <c r="B159" s="169"/>
      <c r="C159" s="167"/>
      <c r="D159" s="118" t="s">
        <v>110</v>
      </c>
      <c r="E159" s="30">
        <v>213899</v>
      </c>
      <c r="F159" s="30">
        <v>2019003520114</v>
      </c>
      <c r="G159" s="30">
        <v>2019520001601</v>
      </c>
      <c r="H159" s="30">
        <v>21442305</v>
      </c>
      <c r="I159" s="6">
        <v>432000000</v>
      </c>
      <c r="J159" s="19"/>
      <c r="K159" s="19"/>
      <c r="L159" s="57"/>
      <c r="M159" s="19"/>
      <c r="N159" s="19"/>
      <c r="O159" s="38"/>
      <c r="P159" s="133">
        <f t="shared" si="11"/>
        <v>432000000</v>
      </c>
    </row>
    <row r="160" spans="1:16" ht="33.75">
      <c r="A160" s="173"/>
      <c r="B160" s="169"/>
      <c r="C160" s="167"/>
      <c r="D160" s="118" t="s">
        <v>111</v>
      </c>
      <c r="E160" s="30">
        <v>214243</v>
      </c>
      <c r="F160" s="30">
        <v>2019003520115</v>
      </c>
      <c r="G160" s="30">
        <v>2019520001605</v>
      </c>
      <c r="H160" s="30">
        <v>21442304</v>
      </c>
      <c r="I160" s="6">
        <v>708480000</v>
      </c>
      <c r="J160" s="19"/>
      <c r="K160" s="19"/>
      <c r="L160" s="57"/>
      <c r="M160" s="19"/>
      <c r="N160" s="19"/>
      <c r="O160" s="38"/>
      <c r="P160" s="133">
        <f t="shared" si="11"/>
        <v>708480000</v>
      </c>
    </row>
    <row r="161" spans="1:17" ht="24" customHeight="1">
      <c r="A161" s="173"/>
      <c r="B161" s="169"/>
      <c r="C161" s="167"/>
      <c r="D161" s="118" t="s">
        <v>146</v>
      </c>
      <c r="E161" s="30">
        <v>214713</v>
      </c>
      <c r="F161" s="30">
        <v>2019003520116</v>
      </c>
      <c r="G161" s="30">
        <v>2019520001608</v>
      </c>
      <c r="H161" s="30">
        <v>21442301</v>
      </c>
      <c r="I161" s="6">
        <v>380000000</v>
      </c>
      <c r="J161" s="19"/>
      <c r="K161" s="19"/>
      <c r="L161" s="57"/>
      <c r="M161" s="19"/>
      <c r="N161" s="19"/>
      <c r="O161" s="38"/>
      <c r="P161" s="133">
        <f t="shared" si="11"/>
        <v>380000000</v>
      </c>
    </row>
    <row r="162" spans="1:17">
      <c r="A162" s="173"/>
      <c r="B162" s="158" t="s">
        <v>14</v>
      </c>
      <c r="C162" s="159"/>
      <c r="D162" s="111"/>
      <c r="E162" s="67"/>
      <c r="F162" s="67"/>
      <c r="G162" s="67"/>
      <c r="H162" s="67"/>
      <c r="I162" s="68">
        <f t="shared" ref="I162:O162" si="16">SUM(I148:I161)</f>
        <v>9227492120.370842</v>
      </c>
      <c r="J162" s="68">
        <f t="shared" si="16"/>
        <v>0</v>
      </c>
      <c r="K162" s="68">
        <f t="shared" si="16"/>
        <v>0</v>
      </c>
      <c r="L162" s="69">
        <f t="shared" si="16"/>
        <v>0</v>
      </c>
      <c r="M162" s="68">
        <f t="shared" si="16"/>
        <v>0</v>
      </c>
      <c r="N162" s="68">
        <f t="shared" si="16"/>
        <v>0</v>
      </c>
      <c r="O162" s="70">
        <f t="shared" si="16"/>
        <v>0</v>
      </c>
      <c r="P162" s="105">
        <f t="shared" si="11"/>
        <v>9227492120.370842</v>
      </c>
    </row>
    <row r="163" spans="1:17" ht="33.75">
      <c r="A163" s="173"/>
      <c r="B163" s="168" t="s">
        <v>50</v>
      </c>
      <c r="C163" s="163" t="s">
        <v>51</v>
      </c>
      <c r="D163" s="112" t="s">
        <v>121</v>
      </c>
      <c r="E163" s="29">
        <v>217743</v>
      </c>
      <c r="F163" s="29">
        <v>2019003520146</v>
      </c>
      <c r="G163" s="77">
        <v>2019520001715</v>
      </c>
      <c r="H163" s="126" t="s">
        <v>254</v>
      </c>
      <c r="I163" s="6">
        <v>103440000</v>
      </c>
      <c r="J163" s="19"/>
      <c r="K163" s="19"/>
      <c r="L163" s="57"/>
      <c r="M163" s="19"/>
      <c r="N163" s="6">
        <v>1036320000</v>
      </c>
      <c r="O163" s="24"/>
      <c r="P163" s="133">
        <f t="shared" si="11"/>
        <v>1139760000</v>
      </c>
    </row>
    <row r="164" spans="1:17" ht="33.75">
      <c r="A164" s="173"/>
      <c r="B164" s="169"/>
      <c r="C164" s="167"/>
      <c r="D164" s="112" t="s">
        <v>122</v>
      </c>
      <c r="E164" s="29">
        <v>217742</v>
      </c>
      <c r="F164" s="29">
        <v>2019003520147</v>
      </c>
      <c r="G164" s="77">
        <v>2019520001716</v>
      </c>
      <c r="H164" s="126" t="s">
        <v>253</v>
      </c>
      <c r="I164" s="6">
        <v>218400000</v>
      </c>
      <c r="J164" s="19"/>
      <c r="K164" s="19"/>
      <c r="L164" s="57"/>
      <c r="M164" s="19"/>
      <c r="N164" s="6">
        <v>460000000</v>
      </c>
      <c r="O164" s="24"/>
      <c r="P164" s="133">
        <f t="shared" si="11"/>
        <v>678400000</v>
      </c>
    </row>
    <row r="165" spans="1:17" ht="22.5">
      <c r="A165" s="173"/>
      <c r="B165" s="169"/>
      <c r="C165" s="167"/>
      <c r="D165" s="112" t="s">
        <v>123</v>
      </c>
      <c r="E165" s="29">
        <v>217744</v>
      </c>
      <c r="F165" s="29">
        <v>2019003520145</v>
      </c>
      <c r="G165" s="77">
        <v>2019520001714</v>
      </c>
      <c r="H165" s="126" t="s">
        <v>255</v>
      </c>
      <c r="I165" s="6">
        <v>20000000</v>
      </c>
      <c r="J165" s="19"/>
      <c r="K165" s="19"/>
      <c r="L165" s="57"/>
      <c r="M165" s="19"/>
      <c r="N165" s="6">
        <v>150000000</v>
      </c>
      <c r="O165" s="24"/>
      <c r="P165" s="133">
        <f t="shared" si="11"/>
        <v>170000000</v>
      </c>
    </row>
    <row r="166" spans="1:17" ht="33.75">
      <c r="A166" s="173"/>
      <c r="B166" s="169"/>
      <c r="C166" s="167"/>
      <c r="D166" s="112" t="s">
        <v>124</v>
      </c>
      <c r="E166" s="29">
        <v>217835</v>
      </c>
      <c r="F166" s="29">
        <v>2019003520144</v>
      </c>
      <c r="G166" s="77">
        <v>2019520001713</v>
      </c>
      <c r="H166" s="77">
        <v>21443104</v>
      </c>
      <c r="I166" s="6">
        <v>40000000</v>
      </c>
      <c r="J166" s="19"/>
      <c r="K166" s="19"/>
      <c r="L166" s="57"/>
      <c r="M166" s="19"/>
      <c r="N166" s="6"/>
      <c r="O166" s="24"/>
      <c r="P166" s="133">
        <f t="shared" si="11"/>
        <v>40000000</v>
      </c>
    </row>
    <row r="167" spans="1:17" ht="22.5">
      <c r="A167" s="173"/>
      <c r="B167" s="169"/>
      <c r="C167" s="167"/>
      <c r="D167" s="112" t="s">
        <v>126</v>
      </c>
      <c r="E167" s="29">
        <v>219595</v>
      </c>
      <c r="F167" s="29">
        <v>2019003520235</v>
      </c>
      <c r="G167" s="77">
        <v>2019520001711</v>
      </c>
      <c r="H167" s="77">
        <v>21443105</v>
      </c>
      <c r="I167" s="6">
        <v>100000000</v>
      </c>
      <c r="J167" s="19"/>
      <c r="K167" s="19"/>
      <c r="L167" s="57"/>
      <c r="M167" s="19"/>
      <c r="N167" s="6"/>
      <c r="O167" s="24"/>
      <c r="P167" s="133">
        <f t="shared" si="11"/>
        <v>100000000</v>
      </c>
    </row>
    <row r="168" spans="1:17" ht="33.75">
      <c r="A168" s="173"/>
      <c r="B168" s="169"/>
      <c r="C168" s="157" t="s">
        <v>52</v>
      </c>
      <c r="D168" s="112" t="s">
        <v>128</v>
      </c>
      <c r="E168" s="36">
        <v>217574</v>
      </c>
      <c r="F168" s="31">
        <v>2019003520142</v>
      </c>
      <c r="G168" s="88">
        <v>2020520001745</v>
      </c>
      <c r="H168" s="88">
        <v>21443202</v>
      </c>
      <c r="I168" s="6">
        <v>133273856</v>
      </c>
      <c r="J168" s="19"/>
      <c r="K168" s="19"/>
      <c r="L168" s="57"/>
      <c r="M168" s="19"/>
      <c r="N168" s="19"/>
      <c r="O168" s="38"/>
      <c r="P168" s="133">
        <f t="shared" si="11"/>
        <v>133273856</v>
      </c>
    </row>
    <row r="169" spans="1:17" ht="45">
      <c r="A169" s="173"/>
      <c r="B169" s="169"/>
      <c r="C169" s="157"/>
      <c r="D169" s="112" t="s">
        <v>129</v>
      </c>
      <c r="E169" s="36">
        <v>217620</v>
      </c>
      <c r="F169" s="31">
        <v>2019003520151</v>
      </c>
      <c r="G169" s="85">
        <v>2020520001751</v>
      </c>
      <c r="H169" s="85">
        <v>21443201</v>
      </c>
      <c r="I169" s="6">
        <v>210673856</v>
      </c>
      <c r="J169" s="19"/>
      <c r="K169" s="19"/>
      <c r="L169" s="57"/>
      <c r="M169" s="19"/>
      <c r="N169" s="19"/>
      <c r="O169" s="38"/>
      <c r="P169" s="133">
        <f t="shared" si="11"/>
        <v>210673856</v>
      </c>
    </row>
    <row r="170" spans="1:17" ht="56.25">
      <c r="A170" s="173"/>
      <c r="B170" s="169"/>
      <c r="C170" s="157"/>
      <c r="D170" s="112" t="s">
        <v>130</v>
      </c>
      <c r="E170" s="36" t="s">
        <v>131</v>
      </c>
      <c r="F170" s="31">
        <v>2019003520153</v>
      </c>
      <c r="G170" s="31">
        <v>2019520001735</v>
      </c>
      <c r="H170" s="31">
        <v>21443203</v>
      </c>
      <c r="I170" s="45">
        <v>877172288</v>
      </c>
      <c r="J170" s="19"/>
      <c r="K170" s="19"/>
      <c r="L170" s="57"/>
      <c r="M170" s="19"/>
      <c r="N170" s="19"/>
      <c r="O170" s="38"/>
      <c r="P170" s="133">
        <f t="shared" si="11"/>
        <v>877172288</v>
      </c>
    </row>
    <row r="171" spans="1:17" ht="33.75">
      <c r="A171" s="173"/>
      <c r="B171" s="169"/>
      <c r="C171" s="163" t="s">
        <v>53</v>
      </c>
      <c r="D171" s="118" t="s">
        <v>132</v>
      </c>
      <c r="E171" s="29">
        <v>217138</v>
      </c>
      <c r="F171" s="29">
        <v>2019003520186</v>
      </c>
      <c r="G171" s="25">
        <v>2020520001761</v>
      </c>
      <c r="H171" s="23">
        <v>21443301</v>
      </c>
      <c r="I171" s="45">
        <v>221697712</v>
      </c>
      <c r="J171" s="19"/>
      <c r="K171" s="19"/>
      <c r="L171" s="57"/>
      <c r="M171" s="19"/>
      <c r="N171" s="19"/>
      <c r="O171" s="38"/>
      <c r="P171" s="133">
        <f t="shared" si="11"/>
        <v>221697712</v>
      </c>
    </row>
    <row r="172" spans="1:17" ht="33.75">
      <c r="A172" s="173"/>
      <c r="B172" s="169"/>
      <c r="C172" s="167"/>
      <c r="D172" s="118" t="s">
        <v>133</v>
      </c>
      <c r="E172" s="29">
        <v>222969</v>
      </c>
      <c r="F172" s="29">
        <v>2019003520248</v>
      </c>
      <c r="G172" s="29">
        <v>2019520001743</v>
      </c>
      <c r="H172" s="29">
        <v>21443302</v>
      </c>
      <c r="I172" s="45">
        <v>150000000</v>
      </c>
      <c r="J172" s="19"/>
      <c r="K172" s="19"/>
      <c r="L172" s="57"/>
      <c r="M172" s="19"/>
      <c r="N172" s="19"/>
      <c r="O172" s="38"/>
      <c r="P172" s="133">
        <f t="shared" si="11"/>
        <v>150000000</v>
      </c>
    </row>
    <row r="173" spans="1:17" ht="33.75">
      <c r="A173" s="173"/>
      <c r="B173" s="169"/>
      <c r="C173" s="167"/>
      <c r="D173" s="118" t="s">
        <v>134</v>
      </c>
      <c r="E173" s="29">
        <v>217508</v>
      </c>
      <c r="F173" s="29">
        <v>2019003520148</v>
      </c>
      <c r="G173" s="29">
        <v>2019520001742</v>
      </c>
      <c r="H173" s="29">
        <v>21443303</v>
      </c>
      <c r="I173" s="45">
        <v>124800000</v>
      </c>
      <c r="J173" s="19"/>
      <c r="K173" s="19"/>
      <c r="L173" s="57"/>
      <c r="M173" s="19"/>
      <c r="N173" s="19"/>
      <c r="O173" s="38"/>
      <c r="P173" s="133">
        <f t="shared" si="11"/>
        <v>124800000</v>
      </c>
    </row>
    <row r="174" spans="1:17" ht="24">
      <c r="A174" s="173"/>
      <c r="B174" s="169"/>
      <c r="C174" s="164"/>
      <c r="D174" s="118" t="s">
        <v>135</v>
      </c>
      <c r="E174" s="29">
        <v>217445</v>
      </c>
      <c r="F174" s="29">
        <v>2019003520149</v>
      </c>
      <c r="G174" s="29">
        <v>2019003520149</v>
      </c>
      <c r="H174" s="29">
        <v>21443304</v>
      </c>
      <c r="I174" s="45">
        <v>171273856</v>
      </c>
      <c r="J174" s="19"/>
      <c r="K174" s="19"/>
      <c r="L174" s="57"/>
      <c r="M174" s="19"/>
      <c r="N174" s="19"/>
      <c r="O174" s="38"/>
      <c r="P174" s="133">
        <f t="shared" si="11"/>
        <v>171273856</v>
      </c>
      <c r="Q174" s="142" t="s">
        <v>271</v>
      </c>
    </row>
    <row r="175" spans="1:17" ht="33.75">
      <c r="A175" s="173"/>
      <c r="B175" s="169"/>
      <c r="C175" s="166" t="s">
        <v>54</v>
      </c>
      <c r="D175" s="118" t="s">
        <v>136</v>
      </c>
      <c r="E175" s="29">
        <v>216977</v>
      </c>
      <c r="F175" s="29">
        <v>2019003520249</v>
      </c>
      <c r="G175" s="84">
        <v>2020520001737</v>
      </c>
      <c r="H175" s="84">
        <v>21443401</v>
      </c>
      <c r="I175" s="45">
        <v>976793136</v>
      </c>
      <c r="J175" s="19"/>
      <c r="K175" s="19"/>
      <c r="L175" s="57"/>
      <c r="M175" s="19"/>
      <c r="N175" s="19"/>
      <c r="O175" s="38"/>
      <c r="P175" s="133">
        <f t="shared" si="11"/>
        <v>976793136</v>
      </c>
    </row>
    <row r="176" spans="1:17" ht="33.75">
      <c r="A176" s="173"/>
      <c r="B176" s="169"/>
      <c r="C176" s="166"/>
      <c r="D176" s="118" t="s">
        <v>137</v>
      </c>
      <c r="E176" s="29">
        <v>217009</v>
      </c>
      <c r="F176" s="29">
        <v>2019003520250</v>
      </c>
      <c r="G176" s="84">
        <v>2020520001738</v>
      </c>
      <c r="H176" s="84">
        <v>21443401</v>
      </c>
      <c r="I176" s="45">
        <v>555621568</v>
      </c>
      <c r="J176" s="19"/>
      <c r="K176" s="19"/>
      <c r="L176" s="57"/>
      <c r="M176" s="19"/>
      <c r="N176" s="19"/>
      <c r="O176" s="38"/>
      <c r="P176" s="133">
        <f t="shared" si="11"/>
        <v>555621568</v>
      </c>
    </row>
    <row r="177" spans="1:17" ht="22.5">
      <c r="A177" s="173"/>
      <c r="B177" s="169"/>
      <c r="C177" s="163" t="s">
        <v>172</v>
      </c>
      <c r="D177" s="118" t="s">
        <v>125</v>
      </c>
      <c r="E177" s="29">
        <v>219592</v>
      </c>
      <c r="F177" s="29">
        <v>2019003520234</v>
      </c>
      <c r="G177" s="84">
        <v>2019520001712</v>
      </c>
      <c r="H177" s="84">
        <v>21443501</v>
      </c>
      <c r="I177" s="19">
        <v>200000000</v>
      </c>
      <c r="J177" s="19"/>
      <c r="K177" s="19"/>
      <c r="L177" s="57"/>
      <c r="M177" s="19"/>
      <c r="N177" s="6"/>
      <c r="O177" s="24"/>
      <c r="P177" s="133">
        <f t="shared" si="11"/>
        <v>200000000</v>
      </c>
    </row>
    <row r="178" spans="1:17" ht="22.5">
      <c r="A178" s="173"/>
      <c r="B178" s="174"/>
      <c r="C178" s="164"/>
      <c r="D178" s="118" t="s">
        <v>127</v>
      </c>
      <c r="E178" s="29">
        <v>219602</v>
      </c>
      <c r="F178" s="29">
        <v>2019003520236</v>
      </c>
      <c r="G178" s="84">
        <v>2019520001709</v>
      </c>
      <c r="H178" s="84">
        <v>21443502</v>
      </c>
      <c r="I178" s="19">
        <v>100000000</v>
      </c>
      <c r="J178" s="19"/>
      <c r="K178" s="19"/>
      <c r="L178" s="57"/>
      <c r="M178" s="19"/>
      <c r="N178" s="6"/>
      <c r="O178" s="24"/>
      <c r="P178" s="133">
        <f t="shared" si="11"/>
        <v>100000000</v>
      </c>
    </row>
    <row r="179" spans="1:17" ht="13.5" customHeight="1">
      <c r="A179" s="173"/>
      <c r="B179" s="158" t="s">
        <v>14</v>
      </c>
      <c r="C179" s="159"/>
      <c r="D179" s="111"/>
      <c r="E179" s="67"/>
      <c r="F179" s="67"/>
      <c r="G179" s="67"/>
      <c r="H179" s="67"/>
      <c r="I179" s="68">
        <f>SUM(I163:I178)</f>
        <v>4203146272</v>
      </c>
      <c r="J179" s="68">
        <f>SUM(J163:J177)</f>
        <v>0</v>
      </c>
      <c r="K179" s="68">
        <f>SUM(K163:K177)</f>
        <v>0</v>
      </c>
      <c r="L179" s="69">
        <f>SUM(L163:L177)</f>
        <v>0</v>
      </c>
      <c r="M179" s="68">
        <f>SUM(M163:M177)</f>
        <v>0</v>
      </c>
      <c r="N179" s="68">
        <f>SUM(N163:N178)</f>
        <v>1646320000</v>
      </c>
      <c r="O179" s="70">
        <f>SUM(O163:O177)</f>
        <v>0</v>
      </c>
      <c r="P179" s="105">
        <f>SUM(P163:P178)</f>
        <v>5849466272</v>
      </c>
    </row>
    <row r="180" spans="1:17">
      <c r="A180" s="160" t="s">
        <v>55</v>
      </c>
      <c r="B180" s="161"/>
      <c r="C180" s="162"/>
      <c r="D180" s="113"/>
      <c r="E180" s="4"/>
      <c r="F180" s="4"/>
      <c r="G180" s="4"/>
      <c r="H180" s="4"/>
      <c r="I180" s="5">
        <f t="shared" ref="I180:O180" si="17">+I147+I162+I179</f>
        <v>18624078392.370842</v>
      </c>
      <c r="J180" s="5">
        <f t="shared" si="17"/>
        <v>0</v>
      </c>
      <c r="K180" s="5">
        <f t="shared" si="17"/>
        <v>0</v>
      </c>
      <c r="L180" s="58">
        <f t="shared" si="17"/>
        <v>0</v>
      </c>
      <c r="M180" s="5">
        <f t="shared" si="17"/>
        <v>0</v>
      </c>
      <c r="N180" s="5">
        <f t="shared" si="17"/>
        <v>1646320000</v>
      </c>
      <c r="O180" s="40">
        <f t="shared" si="17"/>
        <v>0</v>
      </c>
      <c r="P180" s="114">
        <f t="shared" si="11"/>
        <v>20270398392.370842</v>
      </c>
    </row>
    <row r="181" spans="1:17" ht="13.5" customHeight="1" thickBot="1">
      <c r="A181" s="170" t="s">
        <v>56</v>
      </c>
      <c r="B181" s="171"/>
      <c r="C181" s="172"/>
      <c r="D181" s="119"/>
      <c r="E181" s="120"/>
      <c r="F181" s="120"/>
      <c r="G181" s="120"/>
      <c r="H181" s="120"/>
      <c r="I181" s="121">
        <f t="shared" ref="I181:P181" si="18">I180+I134+I99+I86</f>
        <v>100419215841.07085</v>
      </c>
      <c r="J181" s="121">
        <f t="shared" si="18"/>
        <v>670779242099.5</v>
      </c>
      <c r="K181" s="121">
        <f t="shared" si="18"/>
        <v>0</v>
      </c>
      <c r="L181" s="122">
        <f t="shared" si="18"/>
        <v>31435410358</v>
      </c>
      <c r="M181" s="121">
        <f t="shared" si="18"/>
        <v>7351125798</v>
      </c>
      <c r="N181" s="121">
        <f t="shared" si="18"/>
        <v>2325798956.6900001</v>
      </c>
      <c r="O181" s="123">
        <f t="shared" si="18"/>
        <v>10000000</v>
      </c>
      <c r="P181" s="124">
        <f t="shared" si="18"/>
        <v>812320793053.26086</v>
      </c>
    </row>
    <row r="183" spans="1:17">
      <c r="I183" s="9"/>
      <c r="N183" s="49"/>
      <c r="O183" s="43"/>
      <c r="P183" s="9"/>
    </row>
    <row r="184" spans="1:17">
      <c r="A184" s="1" t="s">
        <v>275</v>
      </c>
      <c r="B184" s="10"/>
      <c r="C184" s="10"/>
      <c r="I184" s="9"/>
    </row>
    <row r="185" spans="1:17">
      <c r="B185" s="146" t="s">
        <v>276</v>
      </c>
      <c r="D185" s="1" t="s">
        <v>279</v>
      </c>
    </row>
    <row r="186" spans="1:17">
      <c r="B186" s="146" t="s">
        <v>283</v>
      </c>
      <c r="D186" s="1" t="s">
        <v>280</v>
      </c>
    </row>
    <row r="187" spans="1:17">
      <c r="B187" s="146" t="s">
        <v>277</v>
      </c>
      <c r="D187" s="1" t="s">
        <v>281</v>
      </c>
    </row>
    <row r="188" spans="1:17">
      <c r="B188" s="147" t="s">
        <v>278</v>
      </c>
      <c r="D188" s="1" t="s">
        <v>282</v>
      </c>
    </row>
    <row r="191" spans="1:17">
      <c r="Q191" s="60"/>
    </row>
  </sheetData>
  <mergeCells count="76">
    <mergeCell ref="C3:D3"/>
    <mergeCell ref="C49:C54"/>
    <mergeCell ref="B100:B106"/>
    <mergeCell ref="C100:C106"/>
    <mergeCell ref="C55:C57"/>
    <mergeCell ref="B49:B57"/>
    <mergeCell ref="B87:B93"/>
    <mergeCell ref="C81:C84"/>
    <mergeCell ref="B78:C78"/>
    <mergeCell ref="C64:C65"/>
    <mergeCell ref="C68:C69"/>
    <mergeCell ref="C79:C80"/>
    <mergeCell ref="B79:B84"/>
    <mergeCell ref="C87:C93"/>
    <mergeCell ref="A86:C86"/>
    <mergeCell ref="A87:A98"/>
    <mergeCell ref="H7:H9"/>
    <mergeCell ref="G7:G9"/>
    <mergeCell ref="B71:B77"/>
    <mergeCell ref="B6:P6"/>
    <mergeCell ref="D7:D9"/>
    <mergeCell ref="I7:P7"/>
    <mergeCell ref="I8:P8"/>
    <mergeCell ref="B85:C85"/>
    <mergeCell ref="B58:C58"/>
    <mergeCell ref="C59:C63"/>
    <mergeCell ref="B66:C66"/>
    <mergeCell ref="B70:C70"/>
    <mergeCell ref="B59:B65"/>
    <mergeCell ref="C175:C176"/>
    <mergeCell ref="A7:A9"/>
    <mergeCell ref="B7:B9"/>
    <mergeCell ref="C7:C9"/>
    <mergeCell ref="B16:C16"/>
    <mergeCell ref="B17:B47"/>
    <mergeCell ref="C14:C15"/>
    <mergeCell ref="B10:B15"/>
    <mergeCell ref="C37:C47"/>
    <mergeCell ref="A10:A85"/>
    <mergeCell ref="B67:B69"/>
    <mergeCell ref="B48:C48"/>
    <mergeCell ref="C17:C36"/>
    <mergeCell ref="C10:C12"/>
    <mergeCell ref="C135:C142"/>
    <mergeCell ref="C126:C129"/>
    <mergeCell ref="A181:C181"/>
    <mergeCell ref="A135:A179"/>
    <mergeCell ref="B135:B146"/>
    <mergeCell ref="B147:C147"/>
    <mergeCell ref="A99:C99"/>
    <mergeCell ref="A100:A133"/>
    <mergeCell ref="B107:C107"/>
    <mergeCell ref="B118:C118"/>
    <mergeCell ref="C163:C167"/>
    <mergeCell ref="C171:C174"/>
    <mergeCell ref="C177:C178"/>
    <mergeCell ref="B163:B178"/>
    <mergeCell ref="B108:B117"/>
    <mergeCell ref="A180:C180"/>
    <mergeCell ref="B179:C179"/>
    <mergeCell ref="B162:C162"/>
    <mergeCell ref="C168:C170"/>
    <mergeCell ref="B133:C133"/>
    <mergeCell ref="A134:C134"/>
    <mergeCell ref="C131:C132"/>
    <mergeCell ref="B94:C94"/>
    <mergeCell ref="B95:B97"/>
    <mergeCell ref="C95:C97"/>
    <mergeCell ref="B98:C98"/>
    <mergeCell ref="C148:C153"/>
    <mergeCell ref="C108:C117"/>
    <mergeCell ref="B148:B161"/>
    <mergeCell ref="C157:C161"/>
    <mergeCell ref="C154:C156"/>
    <mergeCell ref="C119:C124"/>
    <mergeCell ref="B119:B132"/>
  </mergeCells>
  <pageMargins left="0.94488188976377963" right="0.15748031496062992" top="0.27559055118110237" bottom="0.17" header="0" footer="0"/>
  <pageSetup paperSize="5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4"/>
  <sheetViews>
    <sheetView workbookViewId="0">
      <selection activeCell="B14" sqref="B14"/>
    </sheetView>
  </sheetViews>
  <sheetFormatPr baseColWidth="10" defaultRowHeight="15"/>
  <cols>
    <col min="2" max="2" width="27" customWidth="1"/>
    <col min="3" max="3" width="40.7109375" customWidth="1"/>
    <col min="4" max="4" width="45.28515625" customWidth="1"/>
  </cols>
  <sheetData>
    <row r="3" spans="2:4">
      <c r="B3" s="154" t="s">
        <v>286</v>
      </c>
      <c r="C3" s="154" t="s">
        <v>287</v>
      </c>
      <c r="D3" s="154" t="s">
        <v>288</v>
      </c>
    </row>
    <row r="4" spans="2:4" ht="90.75" customHeight="1">
      <c r="B4" s="155" t="s">
        <v>289</v>
      </c>
      <c r="C4" s="156" t="s">
        <v>290</v>
      </c>
      <c r="D4" s="155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POAI 2020</vt:lpstr>
      <vt:lpstr>Hoja1</vt:lpstr>
      <vt:lpstr>'POAI 2020'!Área_de_impresión</vt:lpstr>
      <vt:lpstr>'POAI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acer</cp:lastModifiedBy>
  <cp:lastPrinted>2015-12-09T15:16:20Z</cp:lastPrinted>
  <dcterms:created xsi:type="dcterms:W3CDTF">2015-12-07T21:09:27Z</dcterms:created>
  <dcterms:modified xsi:type="dcterms:W3CDTF">2020-06-11T19:45:38Z</dcterms:modified>
</cp:coreProperties>
</file>