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emoria\Hernan Cabrera 2022\POAI\"/>
    </mc:Choice>
  </mc:AlternateContent>
  <bookViews>
    <workbookView xWindow="-3135" yWindow="135" windowWidth="13530" windowHeight="9090"/>
  </bookViews>
  <sheets>
    <sheet name="POAI 2022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'[1]CUADRO No 4'!#REF!</definedName>
    <definedName name="\c">#REF!</definedName>
    <definedName name="\i">#REF!</definedName>
    <definedName name="\P">#REF!</definedName>
    <definedName name="\r">#REF!</definedName>
    <definedName name="__123Graph_B" hidden="1">'[2]GIROS SITUAD.FISCAL- 2000'!#REF!</definedName>
    <definedName name="__123Graph_D" hidden="1">'[2]GIROS SITUAD.FISCAL- 2000'!#REF!</definedName>
    <definedName name="__123Graph_F" hidden="1">'[2]GIROS SITUAD.FISCAL- 2000'!#REF!</definedName>
    <definedName name="__123Graph_X" hidden="1">'[2]GIROS SITUAD.FISCAL- 2000'!#REF!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>#REF!</definedName>
    <definedName name="_1999">#REF!</definedName>
    <definedName name="_2">#REF!</definedName>
    <definedName name="_2000">#REF!</definedName>
    <definedName name="_2001">#REF!</definedName>
    <definedName name="_200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a1">#REF!</definedName>
    <definedName name="_CumplimientoLey617">#REF!</definedName>
    <definedName name="_xlnm._FilterDatabase" localSheetId="0" hidden="1">'POAI 2022'!$A$6:$M$430</definedName>
    <definedName name="_fmi1">[4]PAGOFMI!$A$1:$L$51</definedName>
    <definedName name="_fmi2">[4]PAGOFMI!$P$1:$AA$51</definedName>
    <definedName name="_fmi3">[4]PAGORES!$AC$1:$AN$43</definedName>
    <definedName name="_fmi4">[4]PAGORES!$AP$1:$BA$44</definedName>
    <definedName name="_GastosDeFuncionamiento">#REF!</definedName>
    <definedName name="_Ley617">#REF!</definedName>
    <definedName name="_Ley617Gastos">#REF!</definedName>
    <definedName name="_Order1" hidden="1">255</definedName>
    <definedName name="_Order2" hidden="1">255</definedName>
    <definedName name="_PIB01">[5]SUPUESTOS!#REF!</definedName>
    <definedName name="_PIB02">[6]SUPUESTOS!#REF!</definedName>
    <definedName name="_PIB95">[5]SUPUESTOS!$J$47</definedName>
    <definedName name="_PIB96">[5]SUPUESTOS!$K$47</definedName>
    <definedName name="_PIB97">[7]SUPUESTOS!$L$47</definedName>
    <definedName name="_PIB98">[7]SUPUESTOS!$M$47</definedName>
    <definedName name="_PIB99">[7]SUPUESTOS!$N$47</definedName>
    <definedName name="_RES9397">#REF!</definedName>
    <definedName name="_rez2">'[4]PAGOS VIGENCIA t'!$A$57:$AH$108</definedName>
    <definedName name="_rez3">[4]PAGORES!$A$1:$M$37</definedName>
    <definedName name="_rez4">[4]PAGORES!$O$1:$AN$43</definedName>
    <definedName name="_sgp2009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Table1_Out" hidden="1">[8]CARBOCOL!#REF!</definedName>
    <definedName name="_Table2_In2" hidden="1">[9]ANUAL1!#REF!</definedName>
    <definedName name="_Table2_Out" hidden="1">[8]CARBOCOL!#REF!</definedName>
    <definedName name="A">#REF!</definedName>
    <definedName name="A_2002">#REF!</definedName>
    <definedName name="A_CAPITAL">[10]Hoja4!$B$3:$O$34</definedName>
    <definedName name="A_DEPTOS">[10]Hoja4!$B$76:$N$108</definedName>
    <definedName name="A_impresión_IM">#REF!</definedName>
    <definedName name="A_MUNPIOS">[10]Hoja4!$B$39:$N$71</definedName>
    <definedName name="AAA">[11]proyecINGRESOS99!$L$1:$T$97</definedName>
    <definedName name="Ajustado">#REF!</definedName>
    <definedName name="ANEXO_No.">#REF!</definedName>
    <definedName name="ANEXO_No._5">#REF!</definedName>
    <definedName name="aprnac">[12]GASTOS!#REF!</definedName>
    <definedName name="APROPIACIONES_PAC_Y_REZAGO_1999___2000">#REF!</definedName>
    <definedName name="aprprp">[12]GASTOS!#REF!</definedName>
    <definedName name="asigbas">#REF!</definedName>
    <definedName name="asigbasempu">#REF!</definedName>
    <definedName name="asigbasisten">#REF!</definedName>
    <definedName name="asigbastotal">#REF!</definedName>
    <definedName name="asigmen">#REF!</definedName>
    <definedName name="auxalm">#REF!</definedName>
    <definedName name="B">[13]LOTERIAS!$B$54:$P$54</definedName>
    <definedName name="_xlnm.Database">#REF!</definedName>
    <definedName name="basnac">[12]GASTOS!#REF!</definedName>
    <definedName name="basprp">[12]GASTOS!#REF!</definedName>
    <definedName name="bonser">#REF!</definedName>
    <definedName name="BuiltIn_Print_Area___0___0___0">#REF!</definedName>
    <definedName name="BuiltIn_Print_Area___0___0___0___0">#REF!</definedName>
    <definedName name="BuiltIn_Print_Titles">NA()</definedName>
    <definedName name="BuiltIn_Print_Titles___0">NA()</definedName>
    <definedName name="BuiltIn_Print_Titles___0___0">NA()</definedName>
    <definedName name="BuiltIn_Print_Titles___0___0___0">#REF!</definedName>
    <definedName name="CapacidadDeEndeudamiento">#REF!</definedName>
    <definedName name="CapacidadDePago">#REF!</definedName>
    <definedName name="CARBOCRECIM">#REF!</definedName>
    <definedName name="CARBOPESOS">#REF!</definedName>
    <definedName name="CARBOPIB">#REF!</definedName>
    <definedName name="castigocuadro2">'[14]CUA1-3'!$Y$1:$AD$93</definedName>
    <definedName name="CAT_00">'[15]94-03 Mil Corr '!#REF!</definedName>
    <definedName name="CAT_01">'[15]94-03 Mil Corr '!#REF!</definedName>
    <definedName name="CAT_02">'[15]94-03 Mil Corr '!#REF!</definedName>
    <definedName name="CAT_94">'[15]94-03 Mil Corr '!#REF!</definedName>
    <definedName name="CAT_95">'[15]94-03 Mil Corr '!#REF!</definedName>
    <definedName name="CAT_96">'[15]94-03 Mil Corr '!#REF!</definedName>
    <definedName name="CAT_97">'[15]94-03 Mil Corr '!#REF!</definedName>
    <definedName name="CAT_98">'[15]94-03 Mil Corr '!#REF!</definedName>
    <definedName name="CAT_99">'[15]94-03 Mil Corr '!#REF!</definedName>
    <definedName name="CENSO1964">#REF!</definedName>
    <definedName name="CENSO1973">#REF!</definedName>
    <definedName name="CENSO1985">#REF!</definedName>
    <definedName name="COD_DEP">#REF!</definedName>
    <definedName name="COD_DEPARTAMENTO">#REF!</definedName>
    <definedName name="COD_MUN">#REF!</definedName>
    <definedName name="codigo">#REF!</definedName>
    <definedName name="CODIGO_DIVIPOLA">#REF!</definedName>
    <definedName name="COL_MENU">[16]RESUMEN!#REF!</definedName>
    <definedName name="COLUM00PESOS">#REF!</definedName>
    <definedName name="COLUM00PIB">#REF!</definedName>
    <definedName name="COLUM01PESOS">#REF!</definedName>
    <definedName name="COLUM01PIB">#REF!</definedName>
    <definedName name="COLUM02PESOS">#REF!</definedName>
    <definedName name="COLUM02PIB">#REF!</definedName>
    <definedName name="COLUM03PESOS">#REF!</definedName>
    <definedName name="COLUM03PIB">#REF!</definedName>
    <definedName name="COLUM04PESOS">#REF!</definedName>
    <definedName name="COLUM04PIB">#REF!</definedName>
    <definedName name="COLUM05PESOS">#REF!</definedName>
    <definedName name="COLUM05PIB">#REF!</definedName>
    <definedName name="COLUM06PESOS">#REF!</definedName>
    <definedName name="COLUM06PIB">#REF!</definedName>
    <definedName name="COLUM07PESOS">#REF!</definedName>
    <definedName name="COLUM07PIB">#REF!</definedName>
    <definedName name="COLUM98PESOS">#REF!</definedName>
    <definedName name="COLUM98PIB">#REF!</definedName>
    <definedName name="COLUM99PESOS">#REF!</definedName>
    <definedName name="COLUM99PIB">#REF!</definedName>
    <definedName name="COMPOSICION_DEL_PRESUPUESTO_DE_RENTAS_DE_LA_NACION">'[11]proyecINGRESOS99 (det)'!$V$98:$AH$145</definedName>
    <definedName name="Concepto_MOD">#REF!</definedName>
    <definedName name="Conceptos_MOD">[17]Gastos_Inversión_2011!#REF!</definedName>
    <definedName name="conceptos_validacion">#REF!</definedName>
    <definedName name="Confis">#REF!</definedName>
    <definedName name="conpln3">#REF!</definedName>
    <definedName name="conpln4">#REF!</definedName>
    <definedName name="conpln5">#REF!</definedName>
    <definedName name="CRBLO00_">#REF!</definedName>
    <definedName name="CRBLO93_">#REF!</definedName>
    <definedName name="CRBLO94_">#REF!</definedName>
    <definedName name="CRBLO95_">#REF!</definedName>
    <definedName name="CRBLO96_">#REF!</definedName>
    <definedName name="CRBLO97_">#REF!</definedName>
    <definedName name="CRBLO98_">#REF!</definedName>
    <definedName name="CRBLO99_">#REF!</definedName>
    <definedName name="CRCOMB00_">#REF!</definedName>
    <definedName name="CRCOMB93_">#REF!</definedName>
    <definedName name="CRCOMB94_">#REF!</definedName>
    <definedName name="CRCOMB95_">#REF!</definedName>
    <definedName name="CRCOMB96_">#REF!</definedName>
    <definedName name="CRCOMB97_">#REF!</definedName>
    <definedName name="CRCOMB98_">#REF!</definedName>
    <definedName name="CRCOMB99_">#REF!</definedName>
    <definedName name="CRDEM00_">#REF!</definedName>
    <definedName name="CRDEM93_">#REF!</definedName>
    <definedName name="CRDEM94_">#REF!</definedName>
    <definedName name="CRDEM95_">#REF!</definedName>
    <definedName name="CRDEM96_">#REF!</definedName>
    <definedName name="CRDEM97_">#REF!</definedName>
    <definedName name="CRDEM98_">#REF!</definedName>
    <definedName name="CRDEM99_">#REF!</definedName>
    <definedName name="CREUF00_">#REF!</definedName>
    <definedName name="CREUF93_">#REF!</definedName>
    <definedName name="CREUF94_">#REF!</definedName>
    <definedName name="CREUF95_">#REF!</definedName>
    <definedName name="CREUF96_">#REF!</definedName>
    <definedName name="CREUF97_">#REF!</definedName>
    <definedName name="CREUF98_">#REF!</definedName>
    <definedName name="CREUF99_">#REF!</definedName>
    <definedName name="cruce">#REF!</definedName>
    <definedName name="CRUCE2">#REF!</definedName>
    <definedName name="CRUCE3">#REF!</definedName>
    <definedName name="Cuadro_2b1">[18]RESUOPE!$AE$150:$BB$224</definedName>
    <definedName name="CUADRO_No._1">#REF!</definedName>
    <definedName name="CUADRO_No._10">#REF!</definedName>
    <definedName name="CUADRO_No._12">#REF!</definedName>
    <definedName name="CUADRO_No._13">#REF!</definedName>
    <definedName name="Cuadro_No._1a">[19]Hoja1!$B$3:$E$38</definedName>
    <definedName name="Cuadro_No._1b">[19]Hoja2!$L$3:$O$23</definedName>
    <definedName name="Cuadro_No._1C">[19]Hoja1!$B$50:$E$88</definedName>
    <definedName name="CUADRO_No._2">#REF!</definedName>
    <definedName name="CUADRO_No._3">#REF!</definedName>
    <definedName name="CUADRO_No._4">#REF!</definedName>
    <definedName name="CUADRO_No._5">#REF!</definedName>
    <definedName name="CUADRO_No._6">#REF!</definedName>
    <definedName name="CUADRO_No._6A">#REF!</definedName>
    <definedName name="CUADRO_No._7">#REF!</definedName>
    <definedName name="CUADRO_No._8">#REF!</definedName>
    <definedName name="CUADRO_No._9">#REF!</definedName>
    <definedName name="Cuadro2b">[18]RESUOPE!$B$9:$AB$83</definedName>
    <definedName name="CUAINGRE">#REF!</definedName>
    <definedName name="Cwvu.ComparEneMar9697." hidden="1">'[20]Seguimiento CSF'!#REF!,'[20]Seguimiento CSF'!$A$30:$IV$34,'[20]Seguimiento CSF'!$A$104:$IV$104,'[20]Seguimiento CSF'!#REF!,'[20]Seguimiento CSF'!#REF!,'[20]Seguimiento CSF'!$A$124:$IV$125</definedName>
    <definedName name="Cwvu.EneFeb." hidden="1">'[20]Seguimiento CSF'!#REF!,'[20]Seguimiento CSF'!#REF!</definedName>
    <definedName name="Cwvu.EneMar." hidden="1">'[20]Seguimiento CSF'!#REF!,'[20]Seguimiento CSF'!$A$67:$IV$67,'[20]Seguimiento CSF'!#REF!,'[20]Seguimiento CSF'!#REF!</definedName>
    <definedName name="Cwvu.Formato._.Corto." hidden="1">'[20]Seguimiento CSF'!$A$11:$IV$12,'[20]Seguimiento CSF'!#REF!,'[20]Seguimiento CSF'!$A$45:$IV$46,'[20]Seguimiento CSF'!$A$48:$IV$57,'[20]Seguimiento CSF'!$A$61:$IV$63,'[20]Seguimiento CSF'!$A$65:$IV$66,'[20]Seguimiento CSF'!$A$72:$IV$82,'[20]Seguimiento CSF'!$A$89:$IV$92,'[20]Seguimiento CSF'!$A$114:$IV$116,'[20]Seguimiento CSF'!$A$118:$IV$122,'[20]Seguimiento CSF'!$A$129:$IV$132,'[20]Seguimiento CSF'!$A$134:$IV$135</definedName>
    <definedName name="Cwvu.Formato._.Total." hidden="1">'[20]Seguimiento CSF'!#REF!,'[20]Seguimiento CSF'!#REF!,'[20]Seguimiento CSF'!#REF!</definedName>
    <definedName name="d">'[21]Dolares ingresos'!$C$2:$U$48</definedName>
    <definedName name="DBALANCEFMI2">#REF!</definedName>
    <definedName name="DboREGISTRO_LEY_617">#REF!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>#REF!</definedName>
    <definedName name="DEPAR_CA">[10]Hoja4!$B$3:$B$34</definedName>
    <definedName name="DEPAR_DEP">[10]Hoja4!$B$76:$B$108</definedName>
    <definedName name="DEPAR_MUN">[10]Hoja4!$B$39:$B$71</definedName>
    <definedName name="DEPTO">#REF!</definedName>
    <definedName name="DEPTO_2002">#REF!</definedName>
    <definedName name="DETALLE_DE_LA_COMPOSICION_DEL_PRESUPUESTO_DE_RENTAS_DE_LA_NACION">[11]proyecINGRESOS99!$A$1:$I$97</definedName>
    <definedName name="DETALLE1996">#REF!</definedName>
    <definedName name="DETALLE1997">#REF!</definedName>
    <definedName name="deuda">#REF!</definedName>
    <definedName name="DEUDA_FLOTANTE_1990_1998">#REF!</definedName>
    <definedName name="DIFERCOLUM00">#REF!</definedName>
    <definedName name="DIFERCOLUM01">#REF!</definedName>
    <definedName name="DIFERCOLUM02">#REF!</definedName>
    <definedName name="DIFERCOLUM99">#REF!</definedName>
    <definedName name="dos">#REF!</definedName>
    <definedName name="DPTOS">#REF!</definedName>
    <definedName name="ECOPETROLCRECIM">#REF!</definedName>
    <definedName name="ECOPETROLPESOS">#REF!</definedName>
    <definedName name="ECOPETROLPIB">#REF!</definedName>
    <definedName name="EDUCA_00">#REF!</definedName>
    <definedName name="EDUCA_01">#REF!</definedName>
    <definedName name="EDUCA_94">#REF!</definedName>
    <definedName name="EDUCA_95">#REF!</definedName>
    <definedName name="EDUCA_96">#REF!</definedName>
    <definedName name="EDUCA_97">#REF!</definedName>
    <definedName name="EDUCA_98">#REF!</definedName>
    <definedName name="EDUCA_99">#REF!</definedName>
    <definedName name="EGRAFICOS1">#REF!</definedName>
    <definedName name="EGRAFICOS2">#REF!</definedName>
    <definedName name="EGRAFICOS3">#REF!</definedName>
    <definedName name="ejcprp">[12]GASTOS!#REF!</definedName>
    <definedName name="eje">[12]GASTOS!#REF!</definedName>
    <definedName name="ELASTICIDAD_RECAUDO_IVA">#REF!</definedName>
    <definedName name="ELECTRICOCRECIM">#REF!</definedName>
    <definedName name="ELECTRICOPESOS">#REF!</definedName>
    <definedName name="ELECTRICOPIB">#REF!</definedName>
    <definedName name="emppln">#REF!</definedName>
    <definedName name="encima98">#REF!</definedName>
    <definedName name="ENEROP">#REF!</definedName>
    <definedName name="ENERORN">#REF!</definedName>
    <definedName name="ENERORP">#REF!</definedName>
    <definedName name="ESCENARIO__0">#REF!</definedName>
    <definedName name="ESCENARIO__1">#REF!</definedName>
    <definedName name="ESCENARIO_1__Ajustado">#REF!</definedName>
    <definedName name="ESCENARIO_2">#REF!</definedName>
    <definedName name="ESCENARIO_3">#REF!</definedName>
    <definedName name="ESCENARIO_NUEVO">#REF!</definedName>
    <definedName name="estimaciones">#REF!</definedName>
    <definedName name="Excel_BuiltIn__FilterDatabase_3">#REF!</definedName>
    <definedName name="FEBRERON">[22]VIGN!#REF!</definedName>
    <definedName name="FEBREROP">#REF!</definedName>
    <definedName name="FEBRERORN">#REF!</definedName>
    <definedName name="FEBRERORP">#REF!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>#REF!</definedName>
    <definedName name="FNCCRECIM">#REF!</definedName>
    <definedName name="FNCPESOS">#REF!</definedName>
    <definedName name="FNCPIB">#REF!</definedName>
    <definedName name="FONPET2000">#REF!</definedName>
    <definedName name="FONPET2001">#REF!</definedName>
    <definedName name="FONPET2002">#REF!</definedName>
    <definedName name="FONPET2003">#REF!</definedName>
    <definedName name="FONPET2004">#REF!</definedName>
    <definedName name="FONPET2005">#REF!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>'[15]94-03 Mil Corr '!#REF!</definedName>
    <definedName name="FORZ_01_RESERVA">'[15]94-03 Mil Corr '!#REF!</definedName>
    <definedName name="FORZ_94">'[15]94-03 Mil Corr '!#REF!</definedName>
    <definedName name="FORZ_95">'[15]94-03 Mil Corr '!#REF!</definedName>
    <definedName name="FORZ_96">'[15]94-03 Mil Corr '!#REF!</definedName>
    <definedName name="FORZ_97">'[15]94-03 Mil Corr '!#REF!</definedName>
    <definedName name="FORZ_98">'[15]94-03 Mil Corr '!#REF!</definedName>
    <definedName name="FORZ_99">'[15]94-03 Mil Corr '!#REF!</definedName>
    <definedName name="FORZ_PG_02">'[15]94-03 Mil Corr '!#REF!</definedName>
    <definedName name="fun">[12]GASTOS!#REF!</definedName>
    <definedName name="futnac">[12]GASTOS!#REF!</definedName>
    <definedName name="futprp">[12]GASTOS!#REF!</definedName>
    <definedName name="GASOLINA_REGULAR">'[23]MODELO DE GASOLINA'!$A$8:$P$25</definedName>
    <definedName name="gasrep">#REF!</definedName>
    <definedName name="Gastos">#REF!</definedName>
    <definedName name="GASTOS_FUNCIONAMIENTO">#REF!</definedName>
    <definedName name="Gastos_generales">#REF!</definedName>
    <definedName name="GastosDeAsamblea">#REF!</definedName>
    <definedName name="GOBIERNOCRECIM">#REF!</definedName>
    <definedName name="GOBIERNOPESOS">#REF!</definedName>
    <definedName name="GOBIERNOPIB">#REF!</definedName>
    <definedName name="GREFORMASRESUM1">#REF!</definedName>
    <definedName name="GREFORMASRESUM2">#REF!</definedName>
    <definedName name="GREFORMASRESUM3">#REF!</definedName>
    <definedName name="horext">#REF!</definedName>
    <definedName name="I">#REF!</definedName>
    <definedName name="IN00_">#REF!</definedName>
    <definedName name="IN93_">#REF!</definedName>
    <definedName name="IN94_">#REF!</definedName>
    <definedName name="IN95_">#REF!</definedName>
    <definedName name="IN96_">#REF!</definedName>
    <definedName name="IN97_">#REF!</definedName>
    <definedName name="IN98_">#REF!</definedName>
    <definedName name="IN99_">#REF!</definedName>
    <definedName name="INCGG00_">#REF!</definedName>
    <definedName name="INCGG93_">#REF!</definedName>
    <definedName name="INCGG94_">#REF!</definedName>
    <definedName name="INCGG95_">#REF!</definedName>
    <definedName name="INCGG96_">#REF!</definedName>
    <definedName name="INCGG97_">#REF!</definedName>
    <definedName name="INCGG98_">#REF!</definedName>
    <definedName name="INCGG99_">#REF!</definedName>
    <definedName name="INCSP00_">#REF!</definedName>
    <definedName name="INCSP93_">#REF!</definedName>
    <definedName name="INCSP94_">#REF!</definedName>
    <definedName name="INCSP95_">#REF!</definedName>
    <definedName name="INCSP96_">#REF!</definedName>
    <definedName name="INCSP97_">#REF!</definedName>
    <definedName name="INCSP98_">#REF!</definedName>
    <definedName name="INCSP99_">#REF!</definedName>
    <definedName name="INCTRAN00_">#REF!</definedName>
    <definedName name="INCTRAN93_">#REF!</definedName>
    <definedName name="INCTRAN94_">#REF!</definedName>
    <definedName name="INCTRAN95_">#REF!</definedName>
    <definedName name="INCTRAN96_">#REF!</definedName>
    <definedName name="INCTRAN97_">#REF!</definedName>
    <definedName name="INCTRAN98_">#REF!</definedName>
    <definedName name="INCTRAN99_">#REF!</definedName>
    <definedName name="ingapr">#REF!</definedName>
    <definedName name="ingbas">#REF!</definedName>
    <definedName name="ingest">#REF!</definedName>
    <definedName name="ingprg">#REF!</definedName>
    <definedName name="ingresos">#REF!</definedName>
    <definedName name="INGRESOS_DE_LA_NACION__1996_REAL__1997_ESTIMACION_Y_1998_PROYECCION">#REF!</definedName>
    <definedName name="ingresos97">#REF!</definedName>
    <definedName name="ingsol">#REF!</definedName>
    <definedName name="INTYCOM00_">[13]SUPUESTOS!$O$70</definedName>
    <definedName name="INTYCOM94_">[13]SUPUESTOS!$I$70</definedName>
    <definedName name="INTYCOM95_">[13]SUPUESTOS!$J$70</definedName>
    <definedName name="INTYCOM96_">[13]SUPUESTOS!$K$70</definedName>
    <definedName name="INTYCOM97_">[13]SUPUESTOS!$L$70</definedName>
    <definedName name="INTYCOM98_">[13]SUPUESTOS!$M$70</definedName>
    <definedName name="INTYCOM99_">[13]SUPUESTOS!$N$70</definedName>
    <definedName name="KBALANCEVSFMI">#REF!</definedName>
    <definedName name="kkkk">'[24]CUADRO No 4'!#REF!</definedName>
    <definedName name="LIBRE_00">#REF!</definedName>
    <definedName name="LIBRE_01_RESERVA">#REF!</definedName>
    <definedName name="LIBRE_02">#REF!</definedName>
    <definedName name="LIBRE_94">#REF!</definedName>
    <definedName name="LIBRE_95">#REF!</definedName>
    <definedName name="LIBRE_96">#REF!</definedName>
    <definedName name="LIBRE_97">#REF!</definedName>
    <definedName name="LIBRE_98">#REF!</definedName>
    <definedName name="LIBRE_99">#REF!</definedName>
    <definedName name="liqui">#REF!</definedName>
    <definedName name="liquidacion97">'[25]LIQUI-TRANSF'!#REF!</definedName>
    <definedName name="llllllllllllllllllllllllllllll">#REF!</definedName>
    <definedName name="LPORTADASECTOR">#REF!</definedName>
    <definedName name="M">[26]Datos!$F$34</definedName>
    <definedName name="MACRO">#REF!</definedName>
    <definedName name="MARZON">[22]VIGN!#REF!</definedName>
    <definedName name="MARZOP">#REF!</definedName>
    <definedName name="MARZORN">#REF!</definedName>
    <definedName name="MARZORP">#REF!</definedName>
    <definedName name="METROCRECIM">#REF!</definedName>
    <definedName name="METROPESOS">#REF!</definedName>
    <definedName name="METROPIB">#REF!</definedName>
    <definedName name="MINISTRO">'[27]CUA1-3'!#REF!</definedName>
    <definedName name="MUNICIPIO">#REF!</definedName>
    <definedName name="NACION">#REF!</definedName>
    <definedName name="NBI_MPIO">#REF!</definedName>
    <definedName name="nivel">#REF!</definedName>
    <definedName name="NOINCLUIDCRECIM">#REF!</definedName>
    <definedName name="NOINCLUIPESOS">#REF!</definedName>
    <definedName name="nomniv">#REF!</definedName>
    <definedName name="NOVDEUDAFLOTANTE">#REF!</definedName>
    <definedName name="NOVEVOLREZAGO">#REF!</definedName>
    <definedName name="NUEVA">'[28]planta base'!$C$504:$AA$803</definedName>
    <definedName name="OE97B">#REF!</definedName>
    <definedName name="OEPROY97">#REF!</definedName>
    <definedName name="opetesore00">#REF!</definedName>
    <definedName name="opetesore98">#REF!</definedName>
    <definedName name="opetesore99">#REF!</definedName>
    <definedName name="otro">#REF!</definedName>
    <definedName name="P">'[21]Pesos ingresos'!$C$2:$U$111</definedName>
    <definedName name="PAGOPROM00_">#REF!</definedName>
    <definedName name="PAGOPROM93_">#REF!</definedName>
    <definedName name="PAGOPROM94_">#REF!</definedName>
    <definedName name="PAGOPROM95_">#REF!</definedName>
    <definedName name="PAGOPROM96_">#REF!</definedName>
    <definedName name="PAGOPROM97_">#REF!</definedName>
    <definedName name="PAGOPROM98_">#REF!</definedName>
    <definedName name="PAGOPROM99_">#REF!</definedName>
    <definedName name="PARTICIPACIONES_1997___2000">'[27]CUA1-3'!#REF!</definedName>
    <definedName name="PARTMUN00_">[13]SUPUESTOS!$O$6</definedName>
    <definedName name="PARTMUN93_">[13]SUPUESTOS!$H$6</definedName>
    <definedName name="PARTMUN94_">[13]SUPUESTOS!$I$6</definedName>
    <definedName name="PARTMUN95_">[13]SUPUESTOS!$J$6</definedName>
    <definedName name="PARTMUN96_">[13]SUPUESTOS!$K$6</definedName>
    <definedName name="PARTMUN97_">[13]SUPUESTOS!$L$6</definedName>
    <definedName name="PARTMUN98_">[13]SUPUESTOS!$M$6</definedName>
    <definedName name="PARTMUN99_">[13]SUPUESTOS!$N$6</definedName>
    <definedName name="PasivoACancelarYDeuda">#REF!</definedName>
    <definedName name="Pcpta_00">[29]Pob!#REF!</definedName>
    <definedName name="Pcpta_01">[29]Pob!#REF!</definedName>
    <definedName name="Pcpta_02">[29]Pob!#REF!</definedName>
    <definedName name="Pcpta_99">[29]Pob!#REF!</definedName>
    <definedName name="perdio">#REF!</definedName>
    <definedName name="PERNOTEC00_">#REF!</definedName>
    <definedName name="PERNOTEC93_">#REF!</definedName>
    <definedName name="PERNOTEC94_">#REF!</definedName>
    <definedName name="PERNOTEC95_">#REF!</definedName>
    <definedName name="PERNOTEC96_">#REF!</definedName>
    <definedName name="PERNOTEC97_">#REF!</definedName>
    <definedName name="PERNOTEC98_">#REF!</definedName>
    <definedName name="PERNOTEC99_">#REF!</definedName>
    <definedName name="PEROTRA00_">#REF!</definedName>
    <definedName name="PEROTRA93_">#REF!</definedName>
    <definedName name="PEROTRA94_">#REF!</definedName>
    <definedName name="PEROTRA95_">#REF!</definedName>
    <definedName name="PEROTRA96_">#REF!</definedName>
    <definedName name="PEROTRA97_">#REF!</definedName>
    <definedName name="PEROTRA98_">#REF!</definedName>
    <definedName name="PEROTRA99_">#REF!</definedName>
    <definedName name="PERTRANS00_">#REF!</definedName>
    <definedName name="PERTRANS93_">#REF!</definedName>
    <definedName name="PERTRANS94_">#REF!</definedName>
    <definedName name="PERTRANS95_">#REF!</definedName>
    <definedName name="PERTRANS96_">#REF!</definedName>
    <definedName name="PERTRANS97_">#REF!</definedName>
    <definedName name="PERTRANS98_">#REF!</definedName>
    <definedName name="PERTRANS99_">#REF!</definedName>
    <definedName name="PIB">#REF!</definedName>
    <definedName name="PIB00">[6]SUPUESTOS!$O$47</definedName>
    <definedName name="PIB00_">[13]SUPUESTOS!$O$19</definedName>
    <definedName name="PIB93_">[13]SUPUESTOS!$H$19</definedName>
    <definedName name="PIB94_">[13]SUPUESTOS!$I$19</definedName>
    <definedName name="PIB95_">[13]SUPUESTOS!$J$19</definedName>
    <definedName name="PIB96_">[13]SUPUESTOS!$K$19</definedName>
    <definedName name="PIB97_">[13]SUPUESTOS!$L$19</definedName>
    <definedName name="PIB98_">[13]SUPUESTOS!$M$19</definedName>
    <definedName name="PIB99_">[13]SUPUESTOS!$N$19</definedName>
    <definedName name="PICN_00_REAF_98">#REF!</definedName>
    <definedName name="PICN_01_RESERVA">#REF!</definedName>
    <definedName name="PICN_94">#REF!</definedName>
    <definedName name="PICN_95">#REF!</definedName>
    <definedName name="PICN_96">#REF!</definedName>
    <definedName name="PICN_97">#REF!</definedName>
    <definedName name="PICN_98">#REF!</definedName>
    <definedName name="PICN_99_REF_97">#REF!</definedName>
    <definedName name="Plano">#REF!</definedName>
    <definedName name="PORC_LIBRE_00">'[15]94-03 Mil Corr '!#REF!</definedName>
    <definedName name="PORC_LIBRE_01">'[15]94-03 Mil Corr '!#REF!</definedName>
    <definedName name="PORC_LIBRE_02">'[15]94-03 Mil Corr '!#REF!</definedName>
    <definedName name="PORC_LIBRE_94">'[15]94-03 Mil Corr '!#REF!</definedName>
    <definedName name="PORC_LIBRE_95">'[15]94-03 Mil Corr '!#REF!</definedName>
    <definedName name="PORC_LIBRE_96">'[15]94-03 Mil Corr '!#REF!</definedName>
    <definedName name="PORC_LIBRE_97">'[15]94-03 Mil Corr '!#REF!</definedName>
    <definedName name="PORC_LIBRE_98">'[15]94-03 Mil Corr '!#REF!</definedName>
    <definedName name="PORC_LIBRE_99">'[15]94-03 Mil Corr '!#REF!</definedName>
    <definedName name="PPTO97">#REF!</definedName>
    <definedName name="PRESUPUESTO__1998">#REF!</definedName>
    <definedName name="prgnac">[12]GASTOS!#REF!</definedName>
    <definedName name="prgprp">[12]GASTOS!#REF!</definedName>
    <definedName name="primant">#REF!</definedName>
    <definedName name="primnav">#REF!</definedName>
    <definedName name="primser">#REF!</definedName>
    <definedName name="primtec">#REF!</definedName>
    <definedName name="primvac">#REF!</definedName>
    <definedName name="PROPIOS">#REF!</definedName>
    <definedName name="ProyeccionesFuentesYUsos">#REF!</definedName>
    <definedName name="prynac">[12]GASTOS!#REF!</definedName>
    <definedName name="pryprp">[12]GASTOS!#REF!</definedName>
    <definedName name="pyd">'[21]P+D ingresos'!$C$1:$U$111</definedName>
    <definedName name="rango1">#REF!</definedName>
    <definedName name="RDPTO">#REF!</definedName>
    <definedName name="re">#REF!</definedName>
    <definedName name="RECALCULO">[16]RESUMEN!#REF!</definedName>
    <definedName name="RECAPRO00_">#REF!</definedName>
    <definedName name="RECAPRO93_">#REF!</definedName>
    <definedName name="RECAPRO94_">#REF!</definedName>
    <definedName name="RECAPRO95_">#REF!</definedName>
    <definedName name="RECAPRO96_">#REF!</definedName>
    <definedName name="RECAPRO97_">#REF!</definedName>
    <definedName name="RECAPRO98_">#REF!</definedName>
    <definedName name="RECAPRO99_">#REF!</definedName>
    <definedName name="recing">#REF!</definedName>
    <definedName name="recnac">[12]GASTOS!#REF!</definedName>
    <definedName name="recprp">[12]GASTOS!#REF!</definedName>
    <definedName name="reg">[12]GASTOS!#REF!</definedName>
    <definedName name="REGALIAS00_">[13]SUPUESTOS!$O$74</definedName>
    <definedName name="REGALIAS93_">[13]SUPUESTOS!$H$74</definedName>
    <definedName name="REGALIAS94_">[13]SUPUESTOS!$I$74</definedName>
    <definedName name="REGALIAS95_">[13]SUPUESTOS!$J$74</definedName>
    <definedName name="REGALIAS96_">[13]SUPUESTOS!$K$74</definedName>
    <definedName name="REGALIAS97_">[13]SUPUESTOS!$L$74</definedName>
    <definedName name="REGALIAS98_">[13]SUPUESTOS!$M$74</definedName>
    <definedName name="REGALIAS99_">[13]SUPUESTOS!$N$74</definedName>
    <definedName name="REGIONALCRECIM">#REF!</definedName>
    <definedName name="REGIONALPESOS">#REF!</definedName>
    <definedName name="REGIONALPIB">#REF!</definedName>
    <definedName name="rentas2018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Rep_ing_02">[29]Pob!#REF!</definedName>
    <definedName name="REQUERIDOS">'[25]LIQUI-TRANSF'!#REF!</definedName>
    <definedName name="RESTO">#REF!</definedName>
    <definedName name="RESTOCRECIM">#REF!</definedName>
    <definedName name="RESTOPESOS">#REF!</definedName>
    <definedName name="RESTOPIB">#REF!</definedName>
    <definedName name="RESUMIDO">#REF!</definedName>
    <definedName name="rezago">#REF!</definedName>
    <definedName name="Rwvu.ComparEneMar9697." hidden="1">'[20]Seguimiento CSF'!$L$1:$N$65536,'[20]Seguimiento CSF'!$R$1:$BU$65536</definedName>
    <definedName name="Rwvu.EneFeb." hidden="1">'[20]Seguimiento CSF'!$L$1:$N$65536,'[20]Seguimiento CSF'!$Q$1:$AD$65536</definedName>
    <definedName name="Rwvu.Formato._.Corto." hidden="1">'[20]Seguimiento CSF'!$L$1:$N$65536,'[20]Seguimiento CSF'!$R$1:$AD$65536,'[20]Seguimiento CSF'!$AH$1:$AY$65536,'[20]Seguimiento CSF'!$BA$1:$BH$65536,'[20]Seguimiento CSF'!$BJ$1:$BQ$65536,'[20]Seguimiento CSF'!$BS$1:$CF$65536</definedName>
    <definedName name="Rwvu.OPEF._.96." hidden="1">'[20]Resumen OPEF'!$E$1:$J$65536,'[20]Resumen OPEF'!$M$1:$Q$65536</definedName>
    <definedName name="Rwvu.OPEF._.97." hidden="1">'[20]Resumen OPEF'!$C$1:$C$65536,'[20]Resumen OPEF'!#REF!,'[20]Resumen OPEF'!$K$1:$Q$65536</definedName>
    <definedName name="sal">[28]tablas!$D$1:$H$814</definedName>
    <definedName name="SALIR">[16]RESUMEN!#REF!</definedName>
    <definedName name="secing">#REF!</definedName>
    <definedName name="secores">'[30]Sectores y Programas'!$H$5:$I$34</definedName>
    <definedName name="SECTORES">[31]!SECTOR[[#All],[Codigo ]:[Nombre ]]</definedName>
    <definedName name="SEGSOCIALCRECIM">#REF!</definedName>
    <definedName name="SEGSOCIALPESOS">#REF!</definedName>
    <definedName name="SEGSOCIALPIB">#REF!</definedName>
    <definedName name="SegumientoFuentesyUsos">#REF!</definedName>
    <definedName name="SENDEMANDA00_">#REF!</definedName>
    <definedName name="SENDEMANDA93_">#REF!</definedName>
    <definedName name="SENDEMANDA94_">#REF!</definedName>
    <definedName name="SENDEMANDA95_">#REF!</definedName>
    <definedName name="SENDEMANDA96_">#REF!</definedName>
    <definedName name="SENDEMANDA97_">#REF!</definedName>
    <definedName name="SENDEMANDA98_">#REF!</definedName>
    <definedName name="SENDEMANDA99_">#REF!</definedName>
    <definedName name="SENPERDIDAS00_">#REF!</definedName>
    <definedName name="SENPERDIDAS93_">#REF!</definedName>
    <definedName name="SENPERDIDAS94_">#REF!</definedName>
    <definedName name="SENPERDIDAS95_">#REF!</definedName>
    <definedName name="SENPERDIDAS96_">#REF!</definedName>
    <definedName name="SENPERDIDAS97_">#REF!</definedName>
    <definedName name="SENPERDIDAS98_">#REF!</definedName>
    <definedName name="SENPERDIDAS99_">#REF!</definedName>
    <definedName name="SENRECAUDO00_">#REF!</definedName>
    <definedName name="SENRECAUDO93_">#REF!</definedName>
    <definedName name="SENRECAUDO94_">#REF!</definedName>
    <definedName name="SENRECAUDO95_">#REF!</definedName>
    <definedName name="SENRECAUDO96_">#REF!</definedName>
    <definedName name="SENRECAUDO97_">#REF!</definedName>
    <definedName name="SENRECAUDO98_">#REF!</definedName>
    <definedName name="SENRECAUDO99_">#REF!</definedName>
    <definedName name="SENSUPERAVIT00_">#REF!</definedName>
    <definedName name="SENSUPERAVIT93_">#REF!</definedName>
    <definedName name="SENSUPERAVIT94_">#REF!</definedName>
    <definedName name="SENSUPERAVIT95_">#REF!</definedName>
    <definedName name="SENSUPERAVIT96_">#REF!</definedName>
    <definedName name="SENSUPERAVIT97_">#REF!</definedName>
    <definedName name="SENSUPERAVIT98_">#REF!</definedName>
    <definedName name="SENSUPERAVIT99_">#REF!</definedName>
    <definedName name="SENTARIFA00_">#REF!</definedName>
    <definedName name="SENTARIFA93_">#REF!</definedName>
    <definedName name="SENTARIFA94_">#REF!</definedName>
    <definedName name="SENTARIFA95_">#REF!</definedName>
    <definedName name="SENTARIFA96_">#REF!</definedName>
    <definedName name="SENTARIFA97_">#REF!</definedName>
    <definedName name="SENTARIFA98_">#REF!</definedName>
    <definedName name="SENTARIFA99_">#REF!</definedName>
    <definedName name="SENVARDEM00_">#REF!</definedName>
    <definedName name="SENVARDEM93_">#REF!</definedName>
    <definedName name="SENVARDEM94_">#REF!</definedName>
    <definedName name="SENVARDEM95_">#REF!</definedName>
    <definedName name="SENVARDEM96_">#REF!</definedName>
    <definedName name="SENVARDEM97_">#REF!</definedName>
    <definedName name="SENVARDEM98_">#REF!</definedName>
    <definedName name="SENVARDEM99_">#REF!</definedName>
    <definedName name="SENVENTAS00_">#REF!</definedName>
    <definedName name="SENVENTAS93_">#REF!</definedName>
    <definedName name="SENVENTAS94_">#REF!</definedName>
    <definedName name="SENVENTAS95_">#REF!</definedName>
    <definedName name="SENVENTAS96_">#REF!</definedName>
    <definedName name="SENVENTAS97_">#REF!</definedName>
    <definedName name="SENVENTAS98_">#REF!</definedName>
    <definedName name="SENVENTAS99_">#REF!</definedName>
    <definedName name="SERVICIODEUDANACION">'[32]DETALLE-DEUDA'!#REF!</definedName>
    <definedName name="Servicios_personales">#REF!</definedName>
    <definedName name="SGP_PG_02">#REF!</definedName>
    <definedName name="SITFID95_">[13]SUPUESTOS!$J$7</definedName>
    <definedName name="SITFIS00_">[13]SUPUESTOS!$O$7</definedName>
    <definedName name="SITFIS93_">[13]SUPUESTOS!$H$7</definedName>
    <definedName name="SITFIS94_">[13]SUPUESTOS!$I$7</definedName>
    <definedName name="SITFIS95_">[13]SUPUESTOS!$J$7</definedName>
    <definedName name="SITFIS96_">[13]SUPUESTOS!$K$7</definedName>
    <definedName name="SITFIS97_">[13]SUPUESTOS!$L$7</definedName>
    <definedName name="SITFIS98_">[13]SUPUESTOS!$M$7</definedName>
    <definedName name="SITFIS99_">[13]SUPUESTOS!$N$7</definedName>
    <definedName name="solnac">[12]GASTOS!#REF!</definedName>
    <definedName name="solprp">[12]GASTOS!#REF!</definedName>
    <definedName name="SORTEADO">#REF!</definedName>
    <definedName name="subtrn">#REF!</definedName>
    <definedName name="TCP00_">#REF!</definedName>
    <definedName name="TCP93_">#REF!</definedName>
    <definedName name="TCP94_">#REF!</definedName>
    <definedName name="TCP95_">#REF!</definedName>
    <definedName name="TCP96_">#REF!</definedName>
    <definedName name="TCP97_">#REF!</definedName>
    <definedName name="TCP98_">#REF!</definedName>
    <definedName name="TCP99_">#REF!</definedName>
    <definedName name="TELECOMCRECIM">#REF!</definedName>
    <definedName name="TELECOMPESOS">#REF!</definedName>
    <definedName name="TELECOMPIB">#REF!</definedName>
    <definedName name="Títulos_a_imprimir_IM">#REF!</definedName>
    <definedName name="TODO">#REF!</definedName>
    <definedName name="TOTAL">#REF!</definedName>
    <definedName name="tothorext">#REF!</definedName>
    <definedName name="totindemvac">#REF!</definedName>
    <definedName name="tranferencias">#REF!</definedName>
    <definedName name="TransferenciasAContraloria">#REF!</definedName>
    <definedName name="TransferenciasAFonpet">#REF!</definedName>
    <definedName name="TRANSTOT00_">[13]SUPUESTOS!$O$5</definedName>
    <definedName name="TRANSTOT93_">[13]SUPUESTOS!$H$5</definedName>
    <definedName name="TRANSTOT94_">[13]SUPUESTOS!$I$5</definedName>
    <definedName name="TRANSTOT95_">[13]SUPUESTOS!$J$5</definedName>
    <definedName name="TRANSTOT96_">[13]SUPUESTOS!$K$5</definedName>
    <definedName name="TRANSTOT97_">[13]SUPUESTOS!$L$5</definedName>
    <definedName name="TRANSTOT98_">[13]SUPUESTOS!$M$5</definedName>
    <definedName name="TRANSTOT99_">[13]SUPUESTOS!$N$5</definedName>
    <definedName name="uno">#REF!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>#REF!</definedName>
    <definedName name="valorpuntoIng">#REF!</definedName>
    <definedName name="VARIACIONES">#REF!</definedName>
    <definedName name="VARPIB00_">[13]SUPUESTOS!$O$20</definedName>
    <definedName name="VARPIB93_">[13]SUPUESTOS!$H$20</definedName>
    <definedName name="VARPIB94_">[13]SUPUESTOS!$I$20</definedName>
    <definedName name="VARPIB95_">[13]SUPUESTOS!$J$20</definedName>
    <definedName name="VARPIB96_">[13]SUPUESTOS!$K$20</definedName>
    <definedName name="VARPIB97_">[13]SUPUESTOS!$L$20</definedName>
    <definedName name="VARPIB98_">[13]SUPUESTOS!$M$20</definedName>
    <definedName name="VARPIB99_">[13]SUPUESTOS!$N$20</definedName>
    <definedName name="vieja">'[28]planta base'!$C$2:$AC$503</definedName>
    <definedName name="VIGENCIA">'[4]PAGOS VIGENCIA t'!$A$2:$AS$55</definedName>
    <definedName name="Vigencia_1999">#REF!</definedName>
    <definedName name="Vigencia_2000">#REF!</definedName>
    <definedName name="Vigencia_2001">#REF!</definedName>
    <definedName name="Vigencia_2002">#REF!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">'[33]CUA1-3'!#REF!</definedName>
    <definedName name="Z_91E95AE5_DCC2_11D0_8DF1_00805F2A002D_.wvu.Cols" hidden="1">'[20]Seguimiento CSF'!$L$1:$N$65536,'[20]Seguimiento CSF'!$R$1:$BU$65536</definedName>
    <definedName name="Z_91E95AE6_DCC2_11D0_8DF1_00805F2A002D_.wvu.Cols" hidden="1">'[20]Seguimiento CSF'!$L$1:$N$65536,'[20]Seguimiento CSF'!$Q$1:$AD$65536</definedName>
    <definedName name="Z_91E95AE6_DCC2_11D0_8DF1_00805F2A002D_.wvu.Rows" hidden="1">'[20]Seguimiento CSF'!#REF!,'[20]Seguimiento CSF'!#REF!</definedName>
    <definedName name="Z_91E95AE7_DCC2_11D0_8DF1_00805F2A002D_.wvu.Cols" hidden="1">'[20]Resumen MES OPEF'!$C$1:$C$65536,'[20]Resumen MES OPEF'!$N$1:$N$65536,'[20]Resumen MES OPEF'!$Y$1:$Y$65536,'[20]Resumen MES OPEF'!$AL$1:$AL$65536,'[20]Resumen MES OPEF'!$AV$1:$AV$65536,'[20]Resumen MES OPEF'!$BG$1:$BG$65536,'[20]Resumen MES OPEF'!$BR$1:$BR$65536,'[20]Resumen MES OPEF'!$CC$1:$CC$65536</definedName>
    <definedName name="Z_91E95AE8_DCC2_11D0_8DF1_00805F2A002D_.wvu.Cols" hidden="1">'[20]Seguimiento CSF'!$L$1:$N$65536,'[20]Seguimiento CSF'!$R$1:$AD$65536,'[20]Seguimiento CSF'!$AY$1:$AY$65536,'[20]Seguimiento CSF'!$BH$1:$BH$65536,'[20]Seguimiento CSF'!$BQ$1:$BQ$65536</definedName>
    <definedName name="Z_91E95AE9_DCC2_11D0_8DF1_00805F2A002D_.wvu.Cols" hidden="1">'[20]Seguimiento CSF'!$L$1:$N$65536,'[20]Seguimiento CSF'!$R$1:$AD$65536,'[20]Seguimiento CSF'!$AH$1:$AY$65536,'[20]Seguimiento CSF'!$BA$1:$BH$65536,'[20]Seguimiento CSF'!$BJ$1:$BQ$65536,'[20]Seguimiento CSF'!$BS$1:$CF$65536</definedName>
    <definedName name="Z_91E95AEB_DCC2_11D0_8DF1_00805F2A002D_.wvu.Cols" hidden="1">'[20]Resumen OPEF'!$E$1:$J$65536,'[20]Resumen OPEF'!$M$1:$Q$65536</definedName>
    <definedName name="Z_91E95AEC_DCC2_11D0_8DF1_00805F2A002D_.wvu.Cols" hidden="1">'[20]Resumen OPEF'!$C$1:$C$65536,'[20]Resumen OPEF'!$E$1:$E$65536,'[20]Resumen OPEF'!$H$1:$I$65536,'[20]Resumen OPEF'!$K$1:$L$65536,'[20]Resumen OPEF'!$O$1:$O$65536</definedName>
  </definedNames>
  <calcPr calcId="162913"/>
</workbook>
</file>

<file path=xl/calcChain.xml><?xml version="1.0" encoding="utf-8"?>
<calcChain xmlns="http://schemas.openxmlformats.org/spreadsheetml/2006/main">
  <c r="G157" i="1" l="1"/>
  <c r="I157" i="1"/>
  <c r="M187" i="1"/>
  <c r="L187" i="1"/>
  <c r="K187" i="1"/>
  <c r="J187" i="1"/>
  <c r="I187" i="1"/>
  <c r="H189" i="1"/>
  <c r="H187" i="1" s="1"/>
  <c r="H368" i="1"/>
  <c r="L273" i="1"/>
  <c r="H274" i="1"/>
  <c r="H273" i="1" s="1"/>
  <c r="G428" i="1" l="1"/>
  <c r="G275" i="1" l="1"/>
  <c r="H243" i="1" l="1"/>
  <c r="H242" i="1" s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85" i="1"/>
  <c r="G83" i="1"/>
  <c r="H416" i="1"/>
  <c r="G426" i="1"/>
  <c r="I195" i="1"/>
  <c r="I194" i="1" s="1"/>
  <c r="G57" i="1"/>
  <c r="G58" i="1"/>
  <c r="H367" i="1"/>
  <c r="M94" i="1"/>
  <c r="L94" i="1"/>
  <c r="K94" i="1"/>
  <c r="J94" i="1"/>
  <c r="I94" i="1"/>
  <c r="H94" i="1"/>
  <c r="M96" i="1"/>
  <c r="L96" i="1"/>
  <c r="K96" i="1"/>
  <c r="J96" i="1"/>
  <c r="I96" i="1"/>
  <c r="H96" i="1"/>
  <c r="H129" i="1"/>
  <c r="G133" i="1"/>
  <c r="G132" i="1"/>
  <c r="G131" i="1"/>
  <c r="H344" i="1"/>
  <c r="G350" i="1"/>
  <c r="G349" i="1"/>
  <c r="G348" i="1"/>
  <c r="G342" i="1"/>
  <c r="H336" i="1"/>
  <c r="G339" i="1"/>
  <c r="G371" i="1"/>
  <c r="H332" i="1"/>
  <c r="G338" i="1"/>
  <c r="H340" i="1"/>
  <c r="G142" i="1"/>
  <c r="H328" i="1"/>
  <c r="H323" i="1"/>
  <c r="H427" i="1"/>
  <c r="G28" i="1"/>
  <c r="G27" i="1"/>
  <c r="H363" i="1"/>
  <c r="H377" i="1"/>
  <c r="H385" i="1"/>
  <c r="G299" i="1"/>
  <c r="G287" i="1"/>
  <c r="H190" i="1"/>
  <c r="H304" i="1"/>
  <c r="H303" i="1" s="1"/>
  <c r="H404" i="1"/>
  <c r="H403" i="1" s="1"/>
  <c r="H309" i="1"/>
  <c r="H308" i="1" s="1"/>
  <c r="G23" i="1"/>
  <c r="G244" i="1"/>
  <c r="H381" i="1"/>
  <c r="H318" i="1"/>
  <c r="H356" i="1"/>
  <c r="H352" i="1"/>
  <c r="H314" i="1"/>
  <c r="M297" i="1"/>
  <c r="L297" i="1"/>
  <c r="K297" i="1"/>
  <c r="J297" i="1"/>
  <c r="I297" i="1"/>
  <c r="H297" i="1"/>
  <c r="M293" i="1"/>
  <c r="L293" i="1"/>
  <c r="K293" i="1"/>
  <c r="J293" i="1"/>
  <c r="I293" i="1"/>
  <c r="H293" i="1"/>
  <c r="M289" i="1"/>
  <c r="L289" i="1"/>
  <c r="K289" i="1"/>
  <c r="J289" i="1"/>
  <c r="I289" i="1"/>
  <c r="H289" i="1"/>
  <c r="M285" i="1"/>
  <c r="M284" i="1" s="1"/>
  <c r="L285" i="1"/>
  <c r="L284" i="1" s="1"/>
  <c r="K285" i="1"/>
  <c r="K284" i="1" s="1"/>
  <c r="J285" i="1"/>
  <c r="J284" i="1" s="1"/>
  <c r="I285" i="1"/>
  <c r="I284" i="1" s="1"/>
  <c r="H285" i="1"/>
  <c r="M280" i="1"/>
  <c r="L280" i="1"/>
  <c r="K280" i="1"/>
  <c r="J280" i="1"/>
  <c r="I280" i="1"/>
  <c r="H280" i="1"/>
  <c r="M276" i="1"/>
  <c r="M273" i="1" s="1"/>
  <c r="M272" i="1" s="1"/>
  <c r="L276" i="1"/>
  <c r="L272" i="1" s="1"/>
  <c r="K276" i="1"/>
  <c r="K273" i="1" s="1"/>
  <c r="K272" i="1" s="1"/>
  <c r="J276" i="1"/>
  <c r="J273" i="1" s="1"/>
  <c r="J272" i="1" s="1"/>
  <c r="I276" i="1"/>
  <c r="I273" i="1" s="1"/>
  <c r="I272" i="1" s="1"/>
  <c r="H276" i="1"/>
  <c r="H272" i="1"/>
  <c r="G277" i="1"/>
  <c r="G276" i="1" s="1"/>
  <c r="M267" i="1"/>
  <c r="M265" i="1" s="1"/>
  <c r="M263" i="1" s="1"/>
  <c r="L267" i="1"/>
  <c r="L265" i="1" s="1"/>
  <c r="L263" i="1" s="1"/>
  <c r="K267" i="1"/>
  <c r="K265" i="1" s="1"/>
  <c r="K263" i="1" s="1"/>
  <c r="J267" i="1"/>
  <c r="J265" i="1" s="1"/>
  <c r="J263" i="1" s="1"/>
  <c r="I267" i="1"/>
  <c r="I265" i="1" s="1"/>
  <c r="I263" i="1" s="1"/>
  <c r="H267" i="1"/>
  <c r="H265" i="1" s="1"/>
  <c r="H263" i="1" s="1"/>
  <c r="M259" i="1"/>
  <c r="L259" i="1"/>
  <c r="K259" i="1"/>
  <c r="J259" i="1"/>
  <c r="I259" i="1"/>
  <c r="H259" i="1"/>
  <c r="M255" i="1"/>
  <c r="L255" i="1"/>
  <c r="K255" i="1"/>
  <c r="J255" i="1"/>
  <c r="I255" i="1"/>
  <c r="H255" i="1"/>
  <c r="M251" i="1"/>
  <c r="M250" i="1" s="1"/>
  <c r="L251" i="1"/>
  <c r="L250" i="1" s="1"/>
  <c r="K251" i="1"/>
  <c r="K250" i="1" s="1"/>
  <c r="J251" i="1"/>
  <c r="J250" i="1" s="1"/>
  <c r="I251" i="1"/>
  <c r="I250" i="1" s="1"/>
  <c r="H251" i="1"/>
  <c r="M212" i="1"/>
  <c r="M211" i="1" s="1"/>
  <c r="L212" i="1"/>
  <c r="L211" i="1" s="1"/>
  <c r="K212" i="1"/>
  <c r="K211" i="1" s="1"/>
  <c r="J212" i="1"/>
  <c r="J211" i="1" s="1"/>
  <c r="I212" i="1"/>
  <c r="I211" i="1" s="1"/>
  <c r="H212" i="1"/>
  <c r="M246" i="1"/>
  <c r="L246" i="1"/>
  <c r="K246" i="1"/>
  <c r="H246" i="1"/>
  <c r="M242" i="1"/>
  <c r="L242" i="1"/>
  <c r="K242" i="1"/>
  <c r="J242" i="1"/>
  <c r="I242" i="1"/>
  <c r="M237" i="1"/>
  <c r="L237" i="1"/>
  <c r="K237" i="1"/>
  <c r="H237" i="1"/>
  <c r="M227" i="1"/>
  <c r="L227" i="1"/>
  <c r="K227" i="1"/>
  <c r="H227" i="1"/>
  <c r="J227" i="1"/>
  <c r="M223" i="1"/>
  <c r="L223" i="1"/>
  <c r="K223" i="1"/>
  <c r="H223" i="1"/>
  <c r="I223" i="1"/>
  <c r="M219" i="1"/>
  <c r="L219" i="1"/>
  <c r="K219" i="1"/>
  <c r="J219" i="1"/>
  <c r="I219" i="1"/>
  <c r="H219" i="1"/>
  <c r="M206" i="1"/>
  <c r="L206" i="1"/>
  <c r="K206" i="1"/>
  <c r="J206" i="1"/>
  <c r="I206" i="1"/>
  <c r="H206" i="1"/>
  <c r="M202" i="1"/>
  <c r="L202" i="1"/>
  <c r="K202" i="1"/>
  <c r="J202" i="1"/>
  <c r="I202" i="1"/>
  <c r="H202" i="1"/>
  <c r="M198" i="1"/>
  <c r="L198" i="1"/>
  <c r="K198" i="1"/>
  <c r="J198" i="1"/>
  <c r="I198" i="1"/>
  <c r="H198" i="1"/>
  <c r="M194" i="1"/>
  <c r="L194" i="1"/>
  <c r="K194" i="1"/>
  <c r="J194" i="1"/>
  <c r="H194" i="1"/>
  <c r="M190" i="1"/>
  <c r="L190" i="1"/>
  <c r="K190" i="1"/>
  <c r="J190" i="1"/>
  <c r="I190" i="1"/>
  <c r="M186" i="1"/>
  <c r="L186" i="1"/>
  <c r="K186" i="1"/>
  <c r="J186" i="1"/>
  <c r="M182" i="1"/>
  <c r="M181" i="1" s="1"/>
  <c r="L182" i="1"/>
  <c r="L181" i="1" s="1"/>
  <c r="K182" i="1"/>
  <c r="K181" i="1" s="1"/>
  <c r="J182" i="1"/>
  <c r="J181" i="1" s="1"/>
  <c r="I182" i="1"/>
  <c r="I181" i="1" s="1"/>
  <c r="H182" i="1"/>
  <c r="H181" i="1" s="1"/>
  <c r="M177" i="1"/>
  <c r="L177" i="1"/>
  <c r="K177" i="1"/>
  <c r="J177" i="1"/>
  <c r="I177" i="1"/>
  <c r="H177" i="1"/>
  <c r="M173" i="1"/>
  <c r="L173" i="1"/>
  <c r="K173" i="1"/>
  <c r="J173" i="1"/>
  <c r="I173" i="1"/>
  <c r="H173" i="1"/>
  <c r="M168" i="1"/>
  <c r="L168" i="1"/>
  <c r="K168" i="1"/>
  <c r="J168" i="1"/>
  <c r="I168" i="1"/>
  <c r="H168" i="1"/>
  <c r="M161" i="1"/>
  <c r="L161" i="1"/>
  <c r="K161" i="1"/>
  <c r="J161" i="1"/>
  <c r="I161" i="1"/>
  <c r="H161" i="1"/>
  <c r="M157" i="1"/>
  <c r="L157" i="1"/>
  <c r="K157" i="1"/>
  <c r="J157" i="1"/>
  <c r="H157" i="1"/>
  <c r="L146" i="1"/>
  <c r="M150" i="1"/>
  <c r="K150" i="1"/>
  <c r="J150" i="1"/>
  <c r="H150" i="1"/>
  <c r="M146" i="1"/>
  <c r="K146" i="1"/>
  <c r="J146" i="1"/>
  <c r="M140" i="1"/>
  <c r="L140" i="1"/>
  <c r="K140" i="1"/>
  <c r="K139" i="1" s="1"/>
  <c r="J140" i="1"/>
  <c r="J139" i="1" s="1"/>
  <c r="I140" i="1"/>
  <c r="I146" i="1"/>
  <c r="H140" i="1"/>
  <c r="H146" i="1"/>
  <c r="M134" i="1"/>
  <c r="L134" i="1"/>
  <c r="K134" i="1"/>
  <c r="J134" i="1"/>
  <c r="I134" i="1"/>
  <c r="H134" i="1"/>
  <c r="M129" i="1"/>
  <c r="L129" i="1"/>
  <c r="K129" i="1"/>
  <c r="J129" i="1"/>
  <c r="I129" i="1"/>
  <c r="M125" i="1"/>
  <c r="L125" i="1"/>
  <c r="K125" i="1"/>
  <c r="J125" i="1"/>
  <c r="I125" i="1"/>
  <c r="H125" i="1"/>
  <c r="M121" i="1"/>
  <c r="L121" i="1"/>
  <c r="K121" i="1"/>
  <c r="J121" i="1"/>
  <c r="I121" i="1"/>
  <c r="H121" i="1"/>
  <c r="M116" i="1"/>
  <c r="L116" i="1"/>
  <c r="K116" i="1"/>
  <c r="J116" i="1"/>
  <c r="I116" i="1"/>
  <c r="H116" i="1"/>
  <c r="M112" i="1"/>
  <c r="L112" i="1"/>
  <c r="K112" i="1"/>
  <c r="J112" i="1"/>
  <c r="I112" i="1"/>
  <c r="H112" i="1"/>
  <c r="M90" i="1"/>
  <c r="L90" i="1"/>
  <c r="K90" i="1"/>
  <c r="J90" i="1"/>
  <c r="I90" i="1"/>
  <c r="H90" i="1"/>
  <c r="M86" i="1"/>
  <c r="L86" i="1"/>
  <c r="K86" i="1"/>
  <c r="J86" i="1"/>
  <c r="I86" i="1"/>
  <c r="H86" i="1"/>
  <c r="M82" i="1"/>
  <c r="L82" i="1"/>
  <c r="K82" i="1"/>
  <c r="J82" i="1"/>
  <c r="I82" i="1"/>
  <c r="H82" i="1"/>
  <c r="M78" i="1"/>
  <c r="L78" i="1"/>
  <c r="K78" i="1"/>
  <c r="J78" i="1"/>
  <c r="I78" i="1"/>
  <c r="H78" i="1"/>
  <c r="M74" i="1"/>
  <c r="L74" i="1"/>
  <c r="K74" i="1"/>
  <c r="J74" i="1"/>
  <c r="I74" i="1"/>
  <c r="H74" i="1"/>
  <c r="M70" i="1"/>
  <c r="L70" i="1"/>
  <c r="K70" i="1"/>
  <c r="J70" i="1"/>
  <c r="I70" i="1"/>
  <c r="H70" i="1"/>
  <c r="M66" i="1"/>
  <c r="L66" i="1"/>
  <c r="K66" i="1"/>
  <c r="J66" i="1"/>
  <c r="I66" i="1"/>
  <c r="H66" i="1"/>
  <c r="M60" i="1"/>
  <c r="L60" i="1"/>
  <c r="K60" i="1"/>
  <c r="J60" i="1"/>
  <c r="I60" i="1"/>
  <c r="H60" i="1"/>
  <c r="M56" i="1"/>
  <c r="L56" i="1"/>
  <c r="K56" i="1"/>
  <c r="J56" i="1"/>
  <c r="I56" i="1"/>
  <c r="H56" i="1"/>
  <c r="M50" i="1"/>
  <c r="L50" i="1"/>
  <c r="K50" i="1"/>
  <c r="J50" i="1"/>
  <c r="I50" i="1"/>
  <c r="H50" i="1"/>
  <c r="M44" i="1"/>
  <c r="L44" i="1"/>
  <c r="K44" i="1"/>
  <c r="J44" i="1"/>
  <c r="I44" i="1"/>
  <c r="H44" i="1"/>
  <c r="M39" i="1"/>
  <c r="L39" i="1"/>
  <c r="K39" i="1"/>
  <c r="J39" i="1"/>
  <c r="I39" i="1"/>
  <c r="H39" i="1"/>
  <c r="M35" i="1"/>
  <c r="L35" i="1"/>
  <c r="K35" i="1"/>
  <c r="J35" i="1"/>
  <c r="I35" i="1"/>
  <c r="H35" i="1"/>
  <c r="M30" i="1"/>
  <c r="L30" i="1"/>
  <c r="K30" i="1"/>
  <c r="J30" i="1"/>
  <c r="I30" i="1"/>
  <c r="H30" i="1"/>
  <c r="M26" i="1"/>
  <c r="L26" i="1"/>
  <c r="K26" i="1"/>
  <c r="J26" i="1"/>
  <c r="I26" i="1"/>
  <c r="H26" i="1"/>
  <c r="M22" i="1"/>
  <c r="L22" i="1"/>
  <c r="K22" i="1"/>
  <c r="J22" i="1"/>
  <c r="I22" i="1"/>
  <c r="H22" i="1"/>
  <c r="M18" i="1"/>
  <c r="L18" i="1"/>
  <c r="K18" i="1"/>
  <c r="J18" i="1"/>
  <c r="I18" i="1"/>
  <c r="H18" i="1"/>
  <c r="M14" i="1"/>
  <c r="L14" i="1"/>
  <c r="K14" i="1"/>
  <c r="J14" i="1"/>
  <c r="I14" i="1"/>
  <c r="H14" i="1"/>
  <c r="M10" i="1"/>
  <c r="L10" i="1"/>
  <c r="K10" i="1"/>
  <c r="J10" i="1"/>
  <c r="I10" i="1"/>
  <c r="H10" i="1"/>
  <c r="G248" i="1"/>
  <c r="I246" i="1"/>
  <c r="J237" i="1"/>
  <c r="G239" i="1"/>
  <c r="I237" i="1"/>
  <c r="J223" i="1"/>
  <c r="G225" i="1"/>
  <c r="L150" i="1"/>
  <c r="H412" i="1"/>
  <c r="H373" i="1"/>
  <c r="G249" i="1"/>
  <c r="J246" i="1"/>
  <c r="G335" i="1"/>
  <c r="G114" i="1"/>
  <c r="G176" i="1"/>
  <c r="G148" i="1"/>
  <c r="G257" i="1"/>
  <c r="G334" i="1"/>
  <c r="G326" i="1"/>
  <c r="G432" i="1"/>
  <c r="G370" i="1"/>
  <c r="G160" i="1"/>
  <c r="G208" i="1"/>
  <c r="G127" i="1"/>
  <c r="G184" i="1"/>
  <c r="G41" i="1"/>
  <c r="G379" i="1"/>
  <c r="G331" i="1"/>
  <c r="G306" i="1"/>
  <c r="G330" i="1"/>
  <c r="G170" i="1"/>
  <c r="G325" i="1"/>
  <c r="G431" i="1"/>
  <c r="G425" i="1"/>
  <c r="G420" i="1"/>
  <c r="G430" i="1"/>
  <c r="G429" i="1"/>
  <c r="G424" i="1"/>
  <c r="G423" i="1"/>
  <c r="G422" i="1"/>
  <c r="G421" i="1"/>
  <c r="G419" i="1"/>
  <c r="G418" i="1"/>
  <c r="G417" i="1"/>
  <c r="G414" i="1"/>
  <c r="G413" i="1"/>
  <c r="G410" i="1"/>
  <c r="G409" i="1"/>
  <c r="G408" i="1"/>
  <c r="G407" i="1"/>
  <c r="G406" i="1"/>
  <c r="G405" i="1"/>
  <c r="G399" i="1"/>
  <c r="G398" i="1" s="1"/>
  <c r="G395" i="1"/>
  <c r="G394" i="1" s="1"/>
  <c r="G391" i="1"/>
  <c r="G390" i="1" s="1"/>
  <c r="G386" i="1"/>
  <c r="G385" i="1" s="1"/>
  <c r="G382" i="1"/>
  <c r="G381" i="1" s="1"/>
  <c r="G378" i="1"/>
  <c r="G374" i="1"/>
  <c r="G373" i="1" s="1"/>
  <c r="G369" i="1"/>
  <c r="G368" i="1" s="1"/>
  <c r="G364" i="1"/>
  <c r="G363" i="1" s="1"/>
  <c r="G357" i="1"/>
  <c r="G356" i="1" s="1"/>
  <c r="G353" i="1"/>
  <c r="G352" i="1" s="1"/>
  <c r="G345" i="1"/>
  <c r="G341" i="1"/>
  <c r="G337" i="1"/>
  <c r="G333" i="1"/>
  <c r="G329" i="1"/>
  <c r="G324" i="1"/>
  <c r="G319" i="1"/>
  <c r="G318" i="1" s="1"/>
  <c r="G315" i="1"/>
  <c r="G314" i="1" s="1"/>
  <c r="G310" i="1"/>
  <c r="G309" i="1" s="1"/>
  <c r="G308" i="1" s="1"/>
  <c r="G305" i="1"/>
  <c r="G298" i="1"/>
  <c r="G294" i="1"/>
  <c r="G293" i="1" s="1"/>
  <c r="G290" i="1"/>
  <c r="G289" i="1" s="1"/>
  <c r="G286" i="1"/>
  <c r="G281" i="1"/>
  <c r="G280" i="1" s="1"/>
  <c r="G268" i="1"/>
  <c r="G267" i="1" s="1"/>
  <c r="G265" i="1" s="1"/>
  <c r="G264" i="1"/>
  <c r="G260" i="1"/>
  <c r="G259" i="1" s="1"/>
  <c r="G256" i="1"/>
  <c r="G254" i="1"/>
  <c r="G253" i="1"/>
  <c r="G252" i="1"/>
  <c r="G247" i="1"/>
  <c r="G243" i="1"/>
  <c r="G238" i="1"/>
  <c r="G228" i="1"/>
  <c r="G224" i="1"/>
  <c r="G220" i="1"/>
  <c r="G219" i="1" s="1"/>
  <c r="G213" i="1"/>
  <c r="G212" i="1" s="1"/>
  <c r="G207" i="1"/>
  <c r="G203" i="1"/>
  <c r="G202" i="1" s="1"/>
  <c r="G199" i="1"/>
  <c r="G198" i="1" s="1"/>
  <c r="G195" i="1"/>
  <c r="G194" i="1" s="1"/>
  <c r="G191" i="1"/>
  <c r="G190" i="1" s="1"/>
  <c r="G189" i="1"/>
  <c r="G188" i="1"/>
  <c r="G187" i="1" s="1"/>
  <c r="G183" i="1"/>
  <c r="G178" i="1"/>
  <c r="G177" i="1" s="1"/>
  <c r="G175" i="1"/>
  <c r="G174" i="1"/>
  <c r="G169" i="1"/>
  <c r="G162" i="1"/>
  <c r="G161" i="1" s="1"/>
  <c r="G159" i="1"/>
  <c r="G158" i="1"/>
  <c r="G147" i="1"/>
  <c r="G141" i="1"/>
  <c r="G135" i="1"/>
  <c r="G134" i="1" s="1"/>
  <c r="G130" i="1"/>
  <c r="G126" i="1"/>
  <c r="G122" i="1"/>
  <c r="G121" i="1" s="1"/>
  <c r="G120" i="1"/>
  <c r="G119" i="1"/>
  <c r="G117" i="1"/>
  <c r="G113" i="1"/>
  <c r="G97" i="1"/>
  <c r="G95" i="1"/>
  <c r="G94" i="1" s="1"/>
  <c r="G91" i="1"/>
  <c r="G90" i="1" s="1"/>
  <c r="G87" i="1"/>
  <c r="G86" i="1" s="1"/>
  <c r="G84" i="1"/>
  <c r="G79" i="1"/>
  <c r="G78" i="1" s="1"/>
  <c r="G75" i="1"/>
  <c r="G74" i="1" s="1"/>
  <c r="G72" i="1"/>
  <c r="G71" i="1"/>
  <c r="G67" i="1"/>
  <c r="G66" i="1" s="1"/>
  <c r="G61" i="1"/>
  <c r="G60" i="1" s="1"/>
  <c r="G52" i="1"/>
  <c r="G51" i="1" s="1"/>
  <c r="G50" i="1" s="1"/>
  <c r="G45" i="1"/>
  <c r="G44" i="1" s="1"/>
  <c r="G40" i="1"/>
  <c r="G36" i="1"/>
  <c r="G35" i="1" s="1"/>
  <c r="G31" i="1"/>
  <c r="G30" i="1" s="1"/>
  <c r="G22" i="1"/>
  <c r="G19" i="1"/>
  <c r="G18" i="1" s="1"/>
  <c r="G15" i="1"/>
  <c r="G14" i="1" s="1"/>
  <c r="G11" i="1"/>
  <c r="G10" i="1" s="1"/>
  <c r="G274" i="1"/>
  <c r="G273" i="1" s="1"/>
  <c r="G151" i="1"/>
  <c r="G150" i="1" s="1"/>
  <c r="I150" i="1"/>
  <c r="I227" i="1"/>
  <c r="G229" i="1"/>
  <c r="G26" i="1" l="1"/>
  <c r="G297" i="1"/>
  <c r="L34" i="1"/>
  <c r="J55" i="1"/>
  <c r="I139" i="1"/>
  <c r="G255" i="1"/>
  <c r="I172" i="1"/>
  <c r="G182" i="1"/>
  <c r="G181" i="1" s="1"/>
  <c r="H284" i="1"/>
  <c r="H313" i="1"/>
  <c r="J9" i="1"/>
  <c r="H55" i="1"/>
  <c r="H34" i="1"/>
  <c r="L65" i="1"/>
  <c r="G56" i="1"/>
  <c r="G55" i="1" s="1"/>
  <c r="G304" i="1"/>
  <c r="G303" i="1" s="1"/>
  <c r="G404" i="1"/>
  <c r="G403" i="1" s="1"/>
  <c r="G344" i="1"/>
  <c r="G332" i="1"/>
  <c r="G140" i="1"/>
  <c r="K271" i="1"/>
  <c r="G223" i="1"/>
  <c r="G313" i="1"/>
  <c r="G129" i="1"/>
  <c r="G272" i="1"/>
  <c r="G39" i="1"/>
  <c r="G34" i="1" s="1"/>
  <c r="H65" i="1"/>
  <c r="G227" i="1"/>
  <c r="G173" i="1"/>
  <c r="G172" i="1" s="1"/>
  <c r="G237" i="1"/>
  <c r="I9" i="1"/>
  <c r="M9" i="1"/>
  <c r="K9" i="1"/>
  <c r="K55" i="1"/>
  <c r="I65" i="1"/>
  <c r="M65" i="1"/>
  <c r="K111" i="1"/>
  <c r="L111" i="1"/>
  <c r="K156" i="1"/>
  <c r="G367" i="1"/>
  <c r="G112" i="1"/>
  <c r="G285" i="1"/>
  <c r="G284" i="1" s="1"/>
  <c r="G323" i="1"/>
  <c r="G340" i="1"/>
  <c r="H9" i="1"/>
  <c r="L9" i="1"/>
  <c r="J34" i="1"/>
  <c r="L55" i="1"/>
  <c r="H172" i="1"/>
  <c r="L172" i="1"/>
  <c r="G416" i="1"/>
  <c r="G9" i="1"/>
  <c r="G146" i="1"/>
  <c r="G168" i="1"/>
  <c r="G206" i="1"/>
  <c r="G336" i="1"/>
  <c r="H372" i="1"/>
  <c r="K34" i="1"/>
  <c r="L139" i="1"/>
  <c r="I156" i="1"/>
  <c r="M172" i="1"/>
  <c r="G82" i="1"/>
  <c r="G116" i="1"/>
  <c r="G186" i="1"/>
  <c r="G377" i="1"/>
  <c r="G372" i="1" s="1"/>
  <c r="L156" i="1"/>
  <c r="I271" i="1"/>
  <c r="G351" i="1"/>
  <c r="H211" i="1"/>
  <c r="J65" i="1"/>
  <c r="H111" i="1"/>
  <c r="H139" i="1"/>
  <c r="M156" i="1"/>
  <c r="K172" i="1"/>
  <c r="J271" i="1"/>
  <c r="H322" i="1"/>
  <c r="G246" i="1"/>
  <c r="G328" i="1"/>
  <c r="I34" i="1"/>
  <c r="M34" i="1"/>
  <c r="I55" i="1"/>
  <c r="M55" i="1"/>
  <c r="K65" i="1"/>
  <c r="I111" i="1"/>
  <c r="M111" i="1"/>
  <c r="J156" i="1"/>
  <c r="H156" i="1"/>
  <c r="J172" i="1"/>
  <c r="H271" i="1"/>
  <c r="H411" i="1"/>
  <c r="H402" i="1" s="1"/>
  <c r="G70" i="1"/>
  <c r="G125" i="1"/>
  <c r="G251" i="1"/>
  <c r="G412" i="1"/>
  <c r="J111" i="1"/>
  <c r="H186" i="1"/>
  <c r="M271" i="1"/>
  <c r="H351" i="1"/>
  <c r="G242" i="1"/>
  <c r="G96" i="1"/>
  <c r="I186" i="1"/>
  <c r="G263" i="1"/>
  <c r="H250" i="1"/>
  <c r="G427" i="1"/>
  <c r="L271" i="1"/>
  <c r="G389" i="1"/>
  <c r="M139" i="1"/>
  <c r="G139" i="1" l="1"/>
  <c r="J8" i="1"/>
  <c r="M8" i="1"/>
  <c r="L8" i="1"/>
  <c r="H49" i="1"/>
  <c r="H8" i="1"/>
  <c r="G111" i="1"/>
  <c r="I49" i="1"/>
  <c r="L49" i="1"/>
  <c r="H138" i="1"/>
  <c r="L138" i="1"/>
  <c r="K8" i="1"/>
  <c r="G271" i="1"/>
  <c r="K138" i="1"/>
  <c r="I8" i="1"/>
  <c r="G8" i="1"/>
  <c r="K49" i="1"/>
  <c r="G411" i="1"/>
  <c r="G402" i="1" s="1"/>
  <c r="I138" i="1"/>
  <c r="G250" i="1"/>
  <c r="M49" i="1"/>
  <c r="G322" i="1"/>
  <c r="G302" i="1" s="1"/>
  <c r="H302" i="1"/>
  <c r="M138" i="1"/>
  <c r="G211" i="1"/>
  <c r="J49" i="1"/>
  <c r="J7" i="1" s="1"/>
  <c r="G65" i="1"/>
  <c r="G49" i="1" s="1"/>
  <c r="G156" i="1"/>
  <c r="K7" i="1" l="1"/>
  <c r="M7" i="1"/>
  <c r="L7" i="1"/>
  <c r="H7" i="1"/>
  <c r="I7" i="1"/>
  <c r="G138" i="1"/>
  <c r="G7" i="1" s="1"/>
</calcChain>
</file>

<file path=xl/sharedStrings.xml><?xml version="1.0" encoding="utf-8"?>
<sst xmlns="http://schemas.openxmlformats.org/spreadsheetml/2006/main" count="670" uniqueCount="663">
  <si>
    <t>PLAN DE DESARROLLO MI NARIÑO EN DEFENSA DE LO NUESTRO 2020-2023</t>
  </si>
  <si>
    <t>SECRETARIA DE PLANEACIÓN</t>
  </si>
  <si>
    <t>BANCO DE PROYECTOS DE INVERSIÓN DEPARTAMENTO DE NARIÑO</t>
  </si>
  <si>
    <t>PROYECTOS</t>
  </si>
  <si>
    <t># Orden</t>
  </si>
  <si>
    <t>ID MGA</t>
  </si>
  <si>
    <t>RECURSOS PROPIOS</t>
  </si>
  <si>
    <t>S.G.P.</t>
  </si>
  <si>
    <t>SISTEMA GENERAL DE REGALIAS</t>
  </si>
  <si>
    <t>RECURSOS DE LA NACIÓN</t>
  </si>
  <si>
    <t>COFINANCIACIÓN</t>
  </si>
  <si>
    <t>OTRAS FUENTES</t>
  </si>
  <si>
    <t>TOTAL</t>
  </si>
  <si>
    <t>1</t>
  </si>
  <si>
    <t>MI NARIÑO SOSTENIBLE</t>
  </si>
  <si>
    <t>1.1</t>
  </si>
  <si>
    <t>CONSERVACIÓN Y CRECIMIENTO VERDE</t>
  </si>
  <si>
    <t>1.1.1</t>
  </si>
  <si>
    <t xml:space="preserve">CONSERVACIÓN DE LA BIODIVERSIDAD Y EMPRENDIMIENTOS VERDES </t>
  </si>
  <si>
    <t>1.1.1.1</t>
  </si>
  <si>
    <t>1.1.1.2</t>
  </si>
  <si>
    <t>1.1.1.3</t>
  </si>
  <si>
    <t>1.1.2</t>
  </si>
  <si>
    <t>CONSERVACIÓN Y RESTAURACIÓN DE ÁREAS DE RECARGA HÍDRICA ABASTECEDORAS DE ACUEDUCTOS URBANOS Y RURALES</t>
  </si>
  <si>
    <t>1.1.2.1</t>
  </si>
  <si>
    <t>1.1.2.2</t>
  </si>
  <si>
    <t>1.1.2.3</t>
  </si>
  <si>
    <t>1.1.3</t>
  </si>
  <si>
    <t>CAMBIO CLIMÁTICO Y ASUNTOS AMBIENTALES</t>
  </si>
  <si>
    <t>1.1.3.1</t>
  </si>
  <si>
    <t>1.1.3.2</t>
  </si>
  <si>
    <t>1.1.3.3</t>
  </si>
  <si>
    <t>1.1.4</t>
  </si>
  <si>
    <t>EDUCACIÓN Y CULTURA AMBIENTAL CON ENFOQUE DIFERENCIAL</t>
  </si>
  <si>
    <t>1.1.4.1</t>
  </si>
  <si>
    <t>1.1.4.2</t>
  </si>
  <si>
    <t>1.1.4.3</t>
  </si>
  <si>
    <t>1.1.5</t>
  </si>
  <si>
    <t>PROTECCIÓN DE FAUNA Y BIENESTAR ANIMAL</t>
  </si>
  <si>
    <t>1.1.5.1</t>
  </si>
  <si>
    <t>1.1.5.2</t>
  </si>
  <si>
    <t>1.1.5.3</t>
  </si>
  <si>
    <t>1.1.6</t>
  </si>
  <si>
    <t>MOVILIDAD SOSTENIBLE</t>
  </si>
  <si>
    <t>1.1.6.1</t>
  </si>
  <si>
    <t>1.1.6.2</t>
  </si>
  <si>
    <t>1.1.6.3</t>
  </si>
  <si>
    <t>1.2</t>
  </si>
  <si>
    <t>GESTIÓN DEL RIESGO</t>
  </si>
  <si>
    <t>1.2.1</t>
  </si>
  <si>
    <t>CONOCIMIENTO DEL RIESGO DE DESASTRES</t>
  </si>
  <si>
    <t>1.2.1.1</t>
  </si>
  <si>
    <t>1.2.1.2</t>
  </si>
  <si>
    <t>1.2.1.3</t>
  </si>
  <si>
    <t>REDUCCIÓN DEL RIESGO DE DESASTRE</t>
  </si>
  <si>
    <t>1.2.2</t>
  </si>
  <si>
    <t>PREPARATIVOS Y MANEJO DE DESASTRES</t>
  </si>
  <si>
    <t>1.2.2.1</t>
  </si>
  <si>
    <t>1.2.2.2</t>
  </si>
  <si>
    <t>1.2.2.3</t>
  </si>
  <si>
    <t>2</t>
  </si>
  <si>
    <t>MI NARIÑO SEGURO</t>
  </si>
  <si>
    <t>2.1</t>
  </si>
  <si>
    <t>GESTIÓN INTEGRAL DEL AGUA</t>
  </si>
  <si>
    <t>2.1.1</t>
  </si>
  <si>
    <t>CALIDAD DEL RECURSO HÍDRICO</t>
  </si>
  <si>
    <t>2.1.1.1</t>
  </si>
  <si>
    <t>2.1.1.2</t>
  </si>
  <si>
    <t>2.1.1.3</t>
  </si>
  <si>
    <t>2.2</t>
  </si>
  <si>
    <t>SOBERANÍA Y SEGURIDAD ALIMENTARIA</t>
  </si>
  <si>
    <t>2.2.1</t>
  </si>
  <si>
    <t>SOBERANÍA Y SEGURIDAD ALIMENTARIA Y NUTRICIONAL DE NARIÑO</t>
  </si>
  <si>
    <t>2.2.1.1</t>
  </si>
  <si>
    <t>2.2.1.2</t>
  </si>
  <si>
    <t>2.2.1.3</t>
  </si>
  <si>
    <t>2.2.2</t>
  </si>
  <si>
    <t>SEGURIDAD ALIMENTARIA</t>
  </si>
  <si>
    <t>2.2.2.1</t>
  </si>
  <si>
    <t>2.2.2.2</t>
  </si>
  <si>
    <t>2.2.2.3</t>
  </si>
  <si>
    <t>2.3</t>
  </si>
  <si>
    <t>SALUD</t>
  </si>
  <si>
    <t>SALUD AMBIENTAL</t>
  </si>
  <si>
    <t>2.3.1.1</t>
  </si>
  <si>
    <t>2.3.1.2</t>
  </si>
  <si>
    <t>2.3.1.3</t>
  </si>
  <si>
    <t>2.3.2</t>
  </si>
  <si>
    <t>VIDA SALUDABLE Y CONDICIONES NO TRANSMISIBLES</t>
  </si>
  <si>
    <t>2.3.2.1</t>
  </si>
  <si>
    <t>2.3.2.2</t>
  </si>
  <si>
    <t>2.3.2.3</t>
  </si>
  <si>
    <t>2.3.3</t>
  </si>
  <si>
    <t>CONVIVENCIA SOCIAL Y SALUD MENTAL</t>
  </si>
  <si>
    <t>2.3.3.1</t>
  </si>
  <si>
    <t>2.3.3.2</t>
  </si>
  <si>
    <t>2.3.3.3</t>
  </si>
  <si>
    <t>2.3.4</t>
  </si>
  <si>
    <t>SEXUALIDAD Y DERECHOS SEXUALES REPRODUCTIVOS</t>
  </si>
  <si>
    <t>2.3.4.1</t>
  </si>
  <si>
    <t>2.3.4.2</t>
  </si>
  <si>
    <t>2.3.4.3</t>
  </si>
  <si>
    <t>2.3.5</t>
  </si>
  <si>
    <t>VIDA SALUDABLE Y ENFERMEDADES TRANSMISIBLES</t>
  </si>
  <si>
    <t>2.3.5.1</t>
  </si>
  <si>
    <t>2.3.5.2</t>
  </si>
  <si>
    <t>2.3.5.3</t>
  </si>
  <si>
    <t>2.3.6</t>
  </si>
  <si>
    <t>SALUD EN EMERGENCIAS Y DESASTRES</t>
  </si>
  <si>
    <t>2.3.6.1</t>
  </si>
  <si>
    <t>2.3.6.2</t>
  </si>
  <si>
    <t>2.3.6.3</t>
  </si>
  <si>
    <t>2.3.7</t>
  </si>
  <si>
    <t>SALUD Y ÁMBITO LABORAL</t>
  </si>
  <si>
    <t>2.3.7.1</t>
  </si>
  <si>
    <t>2.3.7.2</t>
  </si>
  <si>
    <t>2.3.7.3</t>
  </si>
  <si>
    <t>2.3.8</t>
  </si>
  <si>
    <t>GESTIÓN DIFERENCIAL DE LAS POBLACIONES VULNERABLES</t>
  </si>
  <si>
    <t>2.3.8.1</t>
  </si>
  <si>
    <t>2.3.9</t>
  </si>
  <si>
    <t>FORTALECIMIENTO DE LA AUTORIDAD SANITARIA</t>
  </si>
  <si>
    <t>2.3.9.1</t>
  </si>
  <si>
    <t>2.3.9.2</t>
  </si>
  <si>
    <t>2.3.9.3</t>
  </si>
  <si>
    <t>2.3.9.4</t>
  </si>
  <si>
    <t>2.3.9.5</t>
  </si>
  <si>
    <t>2.3.9.6</t>
  </si>
  <si>
    <t>2.3.9.7</t>
  </si>
  <si>
    <t>2.3.9.8</t>
  </si>
  <si>
    <t>2.3.9.9</t>
  </si>
  <si>
    <t>2.3.9.10</t>
  </si>
  <si>
    <t>2.3.9.11</t>
  </si>
  <si>
    <t>2.4</t>
  </si>
  <si>
    <t>SEGURIDAD, CONVIVENCIA PACÍFICA Y JUSTICIA</t>
  </si>
  <si>
    <t>2.4.1</t>
  </si>
  <si>
    <t>SEGURIDAD Y CONVIVENCIA CIUDADANA</t>
  </si>
  <si>
    <t>2.4.1.1</t>
  </si>
  <si>
    <t>2.4.1.2</t>
  </si>
  <si>
    <t>2.4.1.3</t>
  </si>
  <si>
    <t>2.4.2</t>
  </si>
  <si>
    <t>SEGURIDAD VIAL</t>
  </si>
  <si>
    <t>2.4.2.1</t>
  </si>
  <si>
    <t>2.4.2.2</t>
  </si>
  <si>
    <t>2.4.2.3</t>
  </si>
  <si>
    <t>2.4.3</t>
  </si>
  <si>
    <t>ACCESO A LA JUSTICIA</t>
  </si>
  <si>
    <t>2.4.3.1</t>
  </si>
  <si>
    <t>2.4.3.2</t>
  </si>
  <si>
    <t>2.4.3.3</t>
  </si>
  <si>
    <t>2.4.4</t>
  </si>
  <si>
    <t>PAZ Y POSCONFLICTO EN NUESTRO TERRITORIOS</t>
  </si>
  <si>
    <t>2.4.4.1</t>
  </si>
  <si>
    <t>2.4.4.2</t>
  </si>
  <si>
    <t>2.4.4.3</t>
  </si>
  <si>
    <t>2.4.5</t>
  </si>
  <si>
    <t>PREVENCIÓN ATENCIÓN INTEGRAL Y REPARACIÓN DE VÍCTIMAS</t>
  </si>
  <si>
    <t>2.4.5.1</t>
  </si>
  <si>
    <t>2.4.5.2</t>
  </si>
  <si>
    <t>2.4.5.3</t>
  </si>
  <si>
    <t>2.4.6</t>
  </si>
  <si>
    <t>ACCESO Y GOCE EFECTIVO DE NUESTROS DERECHOS</t>
  </si>
  <si>
    <t>2.4.6.1</t>
  </si>
  <si>
    <t>2.4.6.2</t>
  </si>
  <si>
    <t>2.4.6.3</t>
  </si>
  <si>
    <t>3</t>
  </si>
  <si>
    <t>MI NARIÑO INCLUYENTE</t>
  </si>
  <si>
    <t>3.1</t>
  </si>
  <si>
    <t>CULTURA E IDENTIDAD</t>
  </si>
  <si>
    <t>3.1.1</t>
  </si>
  <si>
    <t>PATRIMONIO CULTURAL EN DEFENSA DE NUESTRA IDENTIDAD, MEMORIA Y TRADICIONES</t>
  </si>
  <si>
    <t>3.1.1.1</t>
  </si>
  <si>
    <t>3.1.1.2</t>
  </si>
  <si>
    <t>3.1.1.3</t>
  </si>
  <si>
    <t>3.1.2</t>
  </si>
  <si>
    <t>FORTALECIMIENTO INSTITUCIONAL EN DEFENSA DE NUESTRA CULTURA</t>
  </si>
  <si>
    <t>3.1.2.1</t>
  </si>
  <si>
    <t>3.1.2.2</t>
  </si>
  <si>
    <t>3.1.2.3</t>
  </si>
  <si>
    <t>3.1.3</t>
  </si>
  <si>
    <t>PROMOCIÓN INCLUSIVA DE LAS ARTES, LA INVESTIGACIÓN Y EL EMPRENDIMIENTO</t>
  </si>
  <si>
    <t>3.1.3.1</t>
  </si>
  <si>
    <t>3.1.3.2</t>
  </si>
  <si>
    <t>3.1.3.3</t>
  </si>
  <si>
    <t>3.2</t>
  </si>
  <si>
    <t>EDUCACIÓN Y CONOCIMIENTO</t>
  </si>
  <si>
    <t>3.2.1</t>
  </si>
  <si>
    <t>COBERTURA</t>
  </si>
  <si>
    <t>3.2.1.1</t>
  </si>
  <si>
    <t>3.2.1.2</t>
  </si>
  <si>
    <t>3.2.1.3</t>
  </si>
  <si>
    <t>3.2.2</t>
  </si>
  <si>
    <t>CALIDAD</t>
  </si>
  <si>
    <t>3.2.2.1</t>
  </si>
  <si>
    <t>3.2.2.2</t>
  </si>
  <si>
    <t>3.2.2.3</t>
  </si>
  <si>
    <t>3.2.3</t>
  </si>
  <si>
    <t>GESTIÓN INSTITUCIONAL</t>
  </si>
  <si>
    <t>3.2.3.1</t>
  </si>
  <si>
    <t>3.2.3.2</t>
  </si>
  <si>
    <t>3.2.3.3</t>
  </si>
  <si>
    <t>3.3</t>
  </si>
  <si>
    <t>RECREACIÓN Y DEPORTE</t>
  </si>
  <si>
    <t>3.3.1</t>
  </si>
  <si>
    <t>FOMENTO DE LA ACTIVIDAD RECREATIVA</t>
  </si>
  <si>
    <t>3.3.1.1</t>
  </si>
  <si>
    <t>3.3.1.2</t>
  </si>
  <si>
    <t>3.3.1.3</t>
  </si>
  <si>
    <t>3.3.2</t>
  </si>
  <si>
    <t>DESARROLLO DEPORTIVO</t>
  </si>
  <si>
    <t>3.3.2.1</t>
  </si>
  <si>
    <t>3.3.2.2</t>
  </si>
  <si>
    <t>3.3.2.3</t>
  </si>
  <si>
    <t>3.4</t>
  </si>
  <si>
    <t xml:space="preserve">VIVIENDA-Equidad de genero </t>
  </si>
  <si>
    <t>3.4.1</t>
  </si>
  <si>
    <t>VIVIENDA DIGNA PARA MI NARIÑO</t>
  </si>
  <si>
    <t>3.4.1.1</t>
  </si>
  <si>
    <t>3.4.1.2</t>
  </si>
  <si>
    <t>3.4.1.3</t>
  </si>
  <si>
    <t>3.5</t>
  </si>
  <si>
    <t>SERVICIOS PÚBLICOS</t>
  </si>
  <si>
    <t>3.5.1</t>
  </si>
  <si>
    <t>INFRAESTRUCTURA SECTOR APSB</t>
  </si>
  <si>
    <t>3.5.1.1</t>
  </si>
  <si>
    <t>3.5.1.2</t>
  </si>
  <si>
    <t>3.5.2</t>
  </si>
  <si>
    <t>AMBIENTAL SECTOR APBS</t>
  </si>
  <si>
    <t>3.5.2.1</t>
  </si>
  <si>
    <t>3.5.2.2</t>
  </si>
  <si>
    <t>3.5.2.3</t>
  </si>
  <si>
    <t>3.5.3</t>
  </si>
  <si>
    <t>ASEGURAMIENTO EN LA PRESTACIÓN DE LOS SERVICIOS SECTOR APSB</t>
  </si>
  <si>
    <t>3.5.3.1</t>
  </si>
  <si>
    <t>3.5.3.2</t>
  </si>
  <si>
    <t>3.5.3.3</t>
  </si>
  <si>
    <t>3.5.4</t>
  </si>
  <si>
    <t>GESTIÓN SOCIAL SECTOR APSB</t>
  </si>
  <si>
    <t>3.5.4.1</t>
  </si>
  <si>
    <t>3.5.4.2</t>
  </si>
  <si>
    <t>3.5.4.3</t>
  </si>
  <si>
    <t>3.5.5</t>
  </si>
  <si>
    <t>SECTOR DEL RIESGO SECTOR APSB</t>
  </si>
  <si>
    <t>3.5.5.1</t>
  </si>
  <si>
    <t>3.5.5.2</t>
  </si>
  <si>
    <t>3.5.5.3</t>
  </si>
  <si>
    <t>3.5.6</t>
  </si>
  <si>
    <t>ENERGÍA</t>
  </si>
  <si>
    <t>3.5.6.1</t>
  </si>
  <si>
    <t>3.5.6.2</t>
  </si>
  <si>
    <t>3.5.6.3</t>
  </si>
  <si>
    <t>3.6</t>
  </si>
  <si>
    <t>EQUIDAD DE GÉNERO E INCLUSIÓN SOCIAL</t>
  </si>
  <si>
    <t>3.6.1</t>
  </si>
  <si>
    <t>MUJER</t>
  </si>
  <si>
    <t>3.6.1.1</t>
  </si>
  <si>
    <t>3.6.1.2</t>
  </si>
  <si>
    <t>3.6.1.3</t>
  </si>
  <si>
    <t>3.6.2</t>
  </si>
  <si>
    <t>PRIMERA INFANCIA E INFANCIA</t>
  </si>
  <si>
    <t>3.6.2.1</t>
  </si>
  <si>
    <t>3.6.2.2</t>
  </si>
  <si>
    <t>3.6.2.3</t>
  </si>
  <si>
    <t>3.6.3</t>
  </si>
  <si>
    <t>ADOLESCENCIA Y JUVENTUD</t>
  </si>
  <si>
    <t>3.6.3.1</t>
  </si>
  <si>
    <t>3.6.3.2</t>
  </si>
  <si>
    <t>3.6.3.3</t>
  </si>
  <si>
    <t>3.6.4</t>
  </si>
  <si>
    <t>ADULTO MAYOR</t>
  </si>
  <si>
    <t>3.6.4.1</t>
  </si>
  <si>
    <t>3.6.4.2</t>
  </si>
  <si>
    <t>3.6.5</t>
  </si>
  <si>
    <t>DISCAPACIDAD</t>
  </si>
  <si>
    <t>3.6.5.1</t>
  </si>
  <si>
    <t>3.6.5.2</t>
  </si>
  <si>
    <t>3.6.5.3</t>
  </si>
  <si>
    <t>3.6.6</t>
  </si>
  <si>
    <t>HABITANTE DE CALLE</t>
  </si>
  <si>
    <t>3.6.6.1</t>
  </si>
  <si>
    <t>3.6.6.2</t>
  </si>
  <si>
    <t>3.6.7</t>
  </si>
  <si>
    <t>LGTBI</t>
  </si>
  <si>
    <t>3.6.7.1</t>
  </si>
  <si>
    <t>3.6.7.2</t>
  </si>
  <si>
    <t>3.6.7.3</t>
  </si>
  <si>
    <t>3.7</t>
  </si>
  <si>
    <t>GOBERANZA CON ENFOQUE ETNICO</t>
  </si>
  <si>
    <t>3.7.1</t>
  </si>
  <si>
    <t>IMPLEMENTACION CAPÍTULO ÉTNICO</t>
  </si>
  <si>
    <t>3.7.1.1</t>
  </si>
  <si>
    <t>3.7.1.2</t>
  </si>
  <si>
    <t>3.7.1.3</t>
  </si>
  <si>
    <t>3.7.2</t>
  </si>
  <si>
    <t>ASOCIACIONES Y ORGANIZACIONES COMUNALES</t>
  </si>
  <si>
    <t>3.7.2.1</t>
  </si>
  <si>
    <t>3.7.2.2</t>
  </si>
  <si>
    <t>3.7.2.3</t>
  </si>
  <si>
    <t>3.7.3</t>
  </si>
  <si>
    <t>GOBERNANZA PARTICIPATIVA Y SEGURA</t>
  </si>
  <si>
    <t>3.7.3.1</t>
  </si>
  <si>
    <t>3.7.3.2</t>
  </si>
  <si>
    <t>3.7.3.3</t>
  </si>
  <si>
    <t>3.7.4</t>
  </si>
  <si>
    <t>TERRITORIOS CAMPESINOS</t>
  </si>
  <si>
    <t>3.7.4.1</t>
  </si>
  <si>
    <t>3.7.4.2</t>
  </si>
  <si>
    <t>3.7.4.3</t>
  </si>
  <si>
    <t>3.7.5</t>
  </si>
  <si>
    <t>ESTRATEGIA DIFERENCIAL POR LA COSTA PACÍFICA Y LA CORDILLERA NARIÑENSE</t>
  </si>
  <si>
    <t>3.7.5.1</t>
  </si>
  <si>
    <t>3.7.5.2</t>
  </si>
  <si>
    <t>3.7.5.3</t>
  </si>
  <si>
    <t>4</t>
  </si>
  <si>
    <t>MI NARIÑO CONECTADO</t>
  </si>
  <si>
    <t>4.1</t>
  </si>
  <si>
    <t>INFRAESTRUCTURA COMPETITIVA</t>
  </si>
  <si>
    <t>4.1.1</t>
  </si>
  <si>
    <t>CONECTIVIDAD TERRESTRE</t>
  </si>
  <si>
    <t>4.1.1.1</t>
  </si>
  <si>
    <t>4.1.2</t>
  </si>
  <si>
    <t>CONECTIVIDAD AÉREA</t>
  </si>
  <si>
    <t>4.1.2.1</t>
  </si>
  <si>
    <t>4.1.2.2</t>
  </si>
  <si>
    <t>4.1.2.3</t>
  </si>
  <si>
    <t>4.1.3</t>
  </si>
  <si>
    <t>CONECTIVIDAD MARÍTIMA Y FLUVIAL</t>
  </si>
  <si>
    <t>4.1.3.1</t>
  </si>
  <si>
    <t>4.1.3.2</t>
  </si>
  <si>
    <t>4.1.3.3</t>
  </si>
  <si>
    <t>4.2</t>
  </si>
  <si>
    <t>TECNOLOGÍAS DE LA INFORMACIÓN Y LAS COMUNICACIONES</t>
  </si>
  <si>
    <t>4.2.1</t>
  </si>
  <si>
    <t>TRANSFORMACIÓN DIGITAL</t>
  </si>
  <si>
    <t>4.2.1.1</t>
  </si>
  <si>
    <t>4.2.1.2</t>
  </si>
  <si>
    <t>4.2.1.3</t>
  </si>
  <si>
    <t>4.2.2</t>
  </si>
  <si>
    <t>INCLUSIÓN DIGITAL</t>
  </si>
  <si>
    <t>4.2.2.1</t>
  </si>
  <si>
    <t>4.2.2.2</t>
  </si>
  <si>
    <t>4.2.2.3</t>
  </si>
  <si>
    <t>4.2.3</t>
  </si>
  <si>
    <t>CIUDADANOS Y HOGARES EMPODERADOS DEL ENTORNO DIGITAL</t>
  </si>
  <si>
    <t>4.2.3.1</t>
  </si>
  <si>
    <t>4.2.3.2</t>
  </si>
  <si>
    <t>4.2.3.3</t>
  </si>
  <si>
    <t>4.2.4</t>
  </si>
  <si>
    <t>INNOVACIÓN SOCIAL Y DIGITAL</t>
  </si>
  <si>
    <t>4.2.4.1</t>
  </si>
  <si>
    <t>4.2.4.2</t>
  </si>
  <si>
    <t>4.2.4.3</t>
  </si>
  <si>
    <t>5</t>
  </si>
  <si>
    <t>MI NARIÑO COMPETITIVO</t>
  </si>
  <si>
    <t>5.1</t>
  </si>
  <si>
    <t>PRODUCTIVIDAD Y COMPETITIVIDAD</t>
  </si>
  <si>
    <t>5.1.1</t>
  </si>
  <si>
    <t>5.1.1.1</t>
  </si>
  <si>
    <t>5.1.1.2</t>
  </si>
  <si>
    <t>5.1.1.3</t>
  </si>
  <si>
    <t>5.2</t>
  </si>
  <si>
    <t>CIENCIA, TECNOLOGÍA E INNOVACIÓN</t>
  </si>
  <si>
    <t>5.2.1</t>
  </si>
  <si>
    <t>5.2.1.1</t>
  </si>
  <si>
    <t>5.2.1.2</t>
  </si>
  <si>
    <t>5.2.1.3</t>
  </si>
  <si>
    <t>5.3</t>
  </si>
  <si>
    <t>TALENTO Y EMPLEO</t>
  </si>
  <si>
    <t>5.3.1</t>
  </si>
  <si>
    <t>EMPLEO DECENTE</t>
  </si>
  <si>
    <t>5.3.1.1</t>
  </si>
  <si>
    <t>5.3.1.2</t>
  </si>
  <si>
    <t>5.3.1.3</t>
  </si>
  <si>
    <t>5.3.2</t>
  </si>
  <si>
    <t>REDES DE CONOCIMIENTO</t>
  </si>
  <si>
    <t>5.3.2.1</t>
  </si>
  <si>
    <t>5.3.2.2</t>
  </si>
  <si>
    <t>5.3.2.3</t>
  </si>
  <si>
    <t>5.4</t>
  </si>
  <si>
    <t>AGRICULTURA Y DESARROLLO RURAL</t>
  </si>
  <si>
    <t>5.4.1</t>
  </si>
  <si>
    <t>DESARROLLO AGRÍCOLA</t>
  </si>
  <si>
    <t>5.4.1.1</t>
  </si>
  <si>
    <t>5.4.1.2</t>
  </si>
  <si>
    <t>5.4.1.3</t>
  </si>
  <si>
    <t>5.4.2</t>
  </si>
  <si>
    <t>DESARROLLO PECUARIO, ACUÍCOLA Y PESQUERO</t>
  </si>
  <si>
    <t>5.4.2.1</t>
  </si>
  <si>
    <t>5.4.2.2</t>
  </si>
  <si>
    <t>5.4.2.3</t>
  </si>
  <si>
    <t>5.4.3</t>
  </si>
  <si>
    <t>AGROINDUSTRIALIZACIÓN Y AGREGACIÓN DE VALOR.</t>
  </si>
  <si>
    <t>5.4.3.1</t>
  </si>
  <si>
    <t>5.4.3.2</t>
  </si>
  <si>
    <t>5.4.3.3</t>
  </si>
  <si>
    <t>5.4.4</t>
  </si>
  <si>
    <t>MERCADEO AGROPECUARIO</t>
  </si>
  <si>
    <t>5.4.4.1</t>
  </si>
  <si>
    <t>5.4.4.2</t>
  </si>
  <si>
    <t>5.4.4.3</t>
  </si>
  <si>
    <t>5.4.5</t>
  </si>
  <si>
    <t>DESARROLLO RURAL</t>
  </si>
  <si>
    <t>5.4.5.1</t>
  </si>
  <si>
    <t>5.4.5.2</t>
  </si>
  <si>
    <t>5.4.5.3</t>
  </si>
  <si>
    <t>5.4.6</t>
  </si>
  <si>
    <t>BIENES Y SERVICIOS PÚBLICOS RURALES</t>
  </si>
  <si>
    <t>5.4.6.1</t>
  </si>
  <si>
    <t>5.4.6.2</t>
  </si>
  <si>
    <t>5.4.6.3</t>
  </si>
  <si>
    <t>5.5</t>
  </si>
  <si>
    <t>TURISMO</t>
  </si>
  <si>
    <t>5.5.1</t>
  </si>
  <si>
    <t>INFRAESTRUCTURA TURÍSTICA</t>
  </si>
  <si>
    <t>5.5.1.1</t>
  </si>
  <si>
    <t>5.5.1.2</t>
  </si>
  <si>
    <t>5.5.1.3</t>
  </si>
  <si>
    <t>5.5.2</t>
  </si>
  <si>
    <t>COMPETITIVIDAD TURÍSTICA</t>
  </si>
  <si>
    <t>5.5.2.1</t>
  </si>
  <si>
    <t>5.5.2.2</t>
  </si>
  <si>
    <t>5.5.2.3</t>
  </si>
  <si>
    <t>5.5.3</t>
  </si>
  <si>
    <t>PROMOCIÓN TURÍSTICA</t>
  </si>
  <si>
    <t>5.5.3.1</t>
  </si>
  <si>
    <t>5.5.3.2</t>
  </si>
  <si>
    <t>5.5.3.3</t>
  </si>
  <si>
    <t>5.6</t>
  </si>
  <si>
    <t>MINERIA</t>
  </si>
  <si>
    <t>5.6.1</t>
  </si>
  <si>
    <t>MINERÍA SOSTENIBLE</t>
  </si>
  <si>
    <t>5.6.1.1</t>
  </si>
  <si>
    <t>5.6.1.3</t>
  </si>
  <si>
    <t>5.7</t>
  </si>
  <si>
    <t>DESARROLLO REGIONAL Y ORDENAMIENTO TERRITORIAL</t>
  </si>
  <si>
    <t>5.7.1</t>
  </si>
  <si>
    <t>FORTALECIMIENTO DE LA ASOCIATIVIDAD SUBREGIONAL</t>
  </si>
  <si>
    <t>5.7.1.1</t>
  </si>
  <si>
    <t>5.7.1.2</t>
  </si>
  <si>
    <t>5.7.1.3</t>
  </si>
  <si>
    <t>5.7.2</t>
  </si>
  <si>
    <t>DESARROLLO URBANO REGIONAL</t>
  </si>
  <si>
    <t>5.7.2.1</t>
  </si>
  <si>
    <t>5.7.2.2</t>
  </si>
  <si>
    <t>5.7.2.3</t>
  </si>
  <si>
    <t>5.7.3</t>
  </si>
  <si>
    <t>DESARROLLO FRONTERIZO</t>
  </si>
  <si>
    <t>5.7.3.1</t>
  </si>
  <si>
    <t>5.7.3.2</t>
  </si>
  <si>
    <t>5.7.3.3</t>
  </si>
  <si>
    <t>5.7.4</t>
  </si>
  <si>
    <t>GESTIÓN DE LA COOPERACIÓN INTERNACIONAL</t>
  </si>
  <si>
    <t>5.7.4.1</t>
  </si>
  <si>
    <t>5.7.4.2</t>
  </si>
  <si>
    <t>5.7.4.3</t>
  </si>
  <si>
    <t>5.8</t>
  </si>
  <si>
    <t>EMERGENCIA SANITARIA COVID-19</t>
  </si>
  <si>
    <t>5.8.1</t>
  </si>
  <si>
    <t>ESTRATEGIAS DE ACCIÓN PARA MITIGAR LA AFECTACIÓN EN SALUD POR COVID-19</t>
  </si>
  <si>
    <t>5.8.1.1</t>
  </si>
  <si>
    <t>5.8.1.2</t>
  </si>
  <si>
    <t>5.8.1.3</t>
  </si>
  <si>
    <t>5.8.2</t>
  </si>
  <si>
    <t>ESTRATEGIAS DE ACCIÓN PARA MITIGAR LA AFECTACIÓN ECONÓMICA POR COVID-19</t>
  </si>
  <si>
    <t>5.8.2.1</t>
  </si>
  <si>
    <t>5.8.2.2</t>
  </si>
  <si>
    <t>5.8.2.3</t>
  </si>
  <si>
    <t>5.8.3</t>
  </si>
  <si>
    <t>ESTRATEGIAS DE ACCIÓN PARA MITIGAR LA AFECTACIÓN SOCIAL POR COVID-19</t>
  </si>
  <si>
    <t>5.8.3.1</t>
  </si>
  <si>
    <t>5.8.3.2</t>
  </si>
  <si>
    <t>5.8.3.3</t>
  </si>
  <si>
    <t>6</t>
  </si>
  <si>
    <t>FORTALECIMIENTO INSTITUCIONAL</t>
  </si>
  <si>
    <t>6.1</t>
  </si>
  <si>
    <t>TRANSPARENCIA</t>
  </si>
  <si>
    <t>6.1.1</t>
  </si>
  <si>
    <t>ACCIONES INSTITUCIONALES PARA LA TRANSPARENCIA Y LUCHA CONTRA LA CORRUPCIÓN</t>
  </si>
  <si>
    <t>6.1.1.1</t>
  </si>
  <si>
    <t>6.1.1.2</t>
  </si>
  <si>
    <t>6.1.1.3</t>
  </si>
  <si>
    <t>6.1.1.4</t>
  </si>
  <si>
    <t>6.1.1.5</t>
  </si>
  <si>
    <t>6.1.1.6</t>
  </si>
  <si>
    <t>6.2</t>
  </si>
  <si>
    <t>6.2.1</t>
  </si>
  <si>
    <t>CIUDADANÍA ACTIVA Y GOBERNANZA</t>
  </si>
  <si>
    <t>6.2.1.1</t>
  </si>
  <si>
    <t>6.2.1.2</t>
  </si>
  <si>
    <t>6.2.1.3</t>
  </si>
  <si>
    <t>6.2.2</t>
  </si>
  <si>
    <t>GESTIÓN ADMINISTRATIVA EFICIENTE</t>
  </si>
  <si>
    <t>6.2.2.1</t>
  </si>
  <si>
    <t>6.2.2.2</t>
  </si>
  <si>
    <t>6.2.2.3</t>
  </si>
  <si>
    <t>6.2.2.4</t>
  </si>
  <si>
    <t>6.2.2.5</t>
  </si>
  <si>
    <t>6.2.2.6</t>
  </si>
  <si>
    <t>6.2.2.7</t>
  </si>
  <si>
    <t>6.2.2.8</t>
  </si>
  <si>
    <t>6.2.3</t>
  </si>
  <si>
    <t>GESTIÓN EFICIENTE DE LAS FINANZAS PÚBLICAS</t>
  </si>
  <si>
    <t>6.2.3.1</t>
  </si>
  <si>
    <t>6.2.3.2</t>
  </si>
  <si>
    <t>6.2.3.3</t>
  </si>
  <si>
    <t>CÓDIGO BPIN</t>
  </si>
  <si>
    <t>BPID</t>
  </si>
  <si>
    <t>6.2.3.4</t>
  </si>
  <si>
    <t>1.2.1.4</t>
  </si>
  <si>
    <t>2.3.9.12</t>
  </si>
  <si>
    <t>2.3.1</t>
  </si>
  <si>
    <t>6.2.3.5</t>
  </si>
  <si>
    <t>6.2.2.9</t>
  </si>
  <si>
    <t>Fortalecimiento del banco de programas y proyectos de inversión para el año 2022 del departamento  Nariño</t>
  </si>
  <si>
    <t>Aportes en la vigencia 2022 para el fortalecimiento de la Región Administrativa y de Planificación del Pacífico - RAP PACÍFICO, a través de la integración del Departamento de   Nariño</t>
  </si>
  <si>
    <t>Fortalecimiento Al consejo territorial de planeación para la vigencia fiscal 2022 del departamento de   Nariño</t>
  </si>
  <si>
    <t>Fortalecimiento Asesoria y asistencia técnica en gestión publica de los entes territoriales vigencia 2022, en el Departamento   Nariño</t>
  </si>
  <si>
    <t>Fortalecimiento Institucional a la Gobernación del departamento de   Nariño</t>
  </si>
  <si>
    <t>Apoyo a la generación de empleo decente en el Departamento de Nariño</t>
  </si>
  <si>
    <t>Fortalecimiento a la gestión y dirección de la administración pública territorial 2022 en el Departamento de Nariño</t>
  </si>
  <si>
    <t>Apoyo a la gestión municipal en instrumentos de planificación territorial en el departamento de Nariño</t>
  </si>
  <si>
    <t>Implementación de la Política Pública del Plan Integral Gestión Integral del Cambio Climático Territorial de Nariño (PIGGCT NARIÑO ACTÚA POR EL CLIMA 2019-2035) en el Departamento Nariño</t>
  </si>
  <si>
    <t>Fortalecimiento de los factores de competitividad del turismo para la vigencia 2022 Departamento de Nariño</t>
  </si>
  <si>
    <t>Conservación de cuencas hidrográficas en el Departamento de Nariño</t>
  </si>
  <si>
    <t>Generación de oportunidades y garantía de derechos para la población LGBTI del departamento de  Nariño</t>
  </si>
  <si>
    <t xml:space="preserve">Fortalecimiento de derechos y oportunidades para la población adulto mayor del departamento de  Nariño </t>
  </si>
  <si>
    <t>Generación de oportunidades productivas para la población Adulto Mayor de Mi   Nariño</t>
  </si>
  <si>
    <t>Generación de oportunidades productivas para PcD de Mi  Nariño</t>
  </si>
  <si>
    <t>Protección  de los derechos de las personas con discapacidad de Mi  Nariño</t>
  </si>
  <si>
    <t>Protección de derechos de la población habitante de calle del departamento de  Nariño</t>
  </si>
  <si>
    <t xml:space="preserve">Adecuación Reparación, mantenimiento y construcción  escenarios deportivos y recreativos en el departamento de Nariño </t>
  </si>
  <si>
    <t>Generación de oportunidades productivas para los jóvenes de Mi  Nariño</t>
  </si>
  <si>
    <t>Protección de derechos para la primera infancia e infancia en el departamento de   Nariño</t>
  </si>
  <si>
    <t>Protección de derechos y generación de oportunidades para las mujeres de Mi  Nariño</t>
  </si>
  <si>
    <t>Fortalecimiento de  la estrategia de comunicación pública de la Gobernación de   Nariño</t>
  </si>
  <si>
    <t>Fortalecimiento del Plan Anual de Bienestar Social Institucional, capacitación, estímulos e incentivos de la Gobernación de   Nariño</t>
  </si>
  <si>
    <t>Apoyo a la generación de redes de conocimiento en el departamento de Nariño</t>
  </si>
  <si>
    <t>Generación de oportunidades productivas para la población LGTBI de Mi Nariño</t>
  </si>
  <si>
    <t>Implementación Del programa de educación alimentaria y nutricional propia de la subregión Pacifico y Frontera Nariñense, PDET. “Educativamente Sano”   Nariño</t>
  </si>
  <si>
    <t>Fortalecimiento del desarrollo integral de los municipios de la zona de integración fronteriza ecuador - Colombia "ZIFEC" en el departamento de Nariño.   Ipiales, Cumbal, Cuaspud, Barbacoas, Tumaco, Ricaurte</t>
  </si>
  <si>
    <t>Protección y garantía de derechos en el marco de la política pública para adolescentes y jóvenes del departamento de   Nariño</t>
  </si>
  <si>
    <t>Asistencia técnica para la actualización, seguimiento y evaluación de la política pública de la población habitante de calle del departamento de  Nariño</t>
  </si>
  <si>
    <t>Protección Protección derechos y generación de oportunidades laborales para la población LGBTI del departamento de  Nariño</t>
  </si>
  <si>
    <t>Conservación de la biodiversidad y sus servicios ecosistemicos en el Departamento de Nariño</t>
  </si>
  <si>
    <t xml:space="preserve"> Implementación de la Política Publica de Protección y Bienestar Animal en el Departamento de Nariño</t>
  </si>
  <si>
    <t>Implementación de procesos para el ordenamiento territorial y el desarrollo urbano regional del Departamento de  Nariño</t>
  </si>
  <si>
    <t>Implementación de jornadas de esterilización de caninos y felinos, en estado de vulnerabilidad en el Departamento de Nariño</t>
  </si>
  <si>
    <t>Fortalecimiento de la capacidad de respuesta de la DAGRD ante situaciones de emergencia de origen natural, antrópico no intencional y biosanitario en el departamento de   Nariño</t>
  </si>
  <si>
    <t>Inversiones para Estudios, Diseños, Construcción y Mejoramiento de Infraestructura en el sector agua potable y saneamiento básico en el Departamento de Nariño</t>
  </si>
  <si>
    <t>Fortalecimiento de los instrumentos de planificación ambiental en el sector de Agua Potable y Saneamiento Básico en los municipios del departamento de Nariño.  Nariñ</t>
  </si>
  <si>
    <t>Implementación y Seguimiento del Plan de Aseguramiento y Desarrollo Institucional en la prestación de los servicios de Agua Potable y Saneamiento Básico en el Departamento de Nariño.</t>
  </si>
  <si>
    <t xml:space="preserve">Fortalecimiento del Conocimiento del Riesgo en Departamento de Nariño a través de la identificación, análisis, evaluación, monitoreo y la comunicación para la apropiación de los escenarios de riesgo de desastres. Nariño </t>
  </si>
  <si>
    <t>Fortalecimiento evaluación de desempeño en la prestación de servicio existente en educación en el  Nariño (DP)</t>
  </si>
  <si>
    <t>Fortalecimiento del conocimiento de alto valor que de respuesta a las necesidades sociales y oportunidades de desarrollo productivo vigencia 2022 Depártamento de  Nariño</t>
  </si>
  <si>
    <t>Implementación de la Política de Gestión Documental en la Gobernación de  Nariño</t>
  </si>
  <si>
    <t xml:space="preserve">Fortalecimiento de las acciones en el marco de la de Soberanía y Seguridad Alimentaria y Nutricional de Nariño  </t>
  </si>
  <si>
    <t xml:space="preserve">Fortalecimiento Fortalecimiento a la competitividad y productividad, a través de la implementación de acciones que apunten al desarrollo de la región Nariño </t>
  </si>
  <si>
    <t>Inversiones  en gestión del riesgo y atención de emergencias en el sector agua potable y saneamiento básico en el departamento de Nariño.</t>
  </si>
  <si>
    <t>Inversiones en Gestión Social en el sector de Agua Potable y Saneamiento Básico en el Departamento Nariño</t>
  </si>
  <si>
    <t>Fortalecimiento De la Inclusión Digital en el Departamento de   Nariño</t>
  </si>
  <si>
    <t>Transformación Del Entorno Digital para el empoderamiento de los Ciudadanos y Hogares en el Departamento de Nariño</t>
  </si>
  <si>
    <t xml:space="preserve">Fortalecimiento A la Innovación Social y Digital en el Departamento de Nariño </t>
  </si>
  <si>
    <t xml:space="preserve">Fortalecimiento del Laboratorio de Innovación Social y Digital del Departamento de Nariño </t>
  </si>
  <si>
    <t>Fortalecimiento Del Deporte asociado y de las Ligas Deportivas del departamento de Nariño</t>
  </si>
  <si>
    <t>Desarrollo de estrategias para el fortalecimiento de las comunidades campesinas del departamento de   Nariño</t>
  </si>
  <si>
    <t>Fortalecimiento  a la gestión y articulación de la administración pública territorial con la estrategia de Cooperación Internacional - vigencia 2022 - Departamento de  Nariño</t>
  </si>
  <si>
    <t>Formulacion de las politicas sanitarias para mejorar la calidad de vidad en el departamento de Nariño (DP)</t>
  </si>
  <si>
    <t>Fortalecimiento de los ingresos Departamentales a través de la consolidación de los lineamientos del grupo de control operativo, en procesos de erradicación de productos de contrabando y/o adulterados que ingresan al Nariño</t>
  </si>
  <si>
    <t xml:space="preserve">Mejoramiento del ingreso de agua potable y el suministro de saneamiento básico en el Nariño (DP) </t>
  </si>
  <si>
    <t>Fortalecimiento al sector minero en el departamento de Nariño</t>
  </si>
  <si>
    <t>Mejoramiento de procesos de seguimiento y control en rentas del Nariño</t>
  </si>
  <si>
    <t>Fortalecimiento soberanía socio cultural y gobernanza de las comunidades étnicas del departamento de Nariño</t>
  </si>
  <si>
    <t>Mejoramiento de las estrategias pedagógicas que fomenten el mejoramiento de la calidad educativa en los establecimientos educativos del Departamento de  Nariño</t>
  </si>
  <si>
    <t xml:space="preserve">Apoyo a la gestión del patrimonio cultural para el desarrollo de Mi Nariño 2022   </t>
  </si>
  <si>
    <t>Mejoramiento del sistema de recaudo de impuesto vehicular y registro en el Nariño</t>
  </si>
  <si>
    <t>Difusión cultural y desarrollo de las actividades artísticas de Mi Nariño 2022  Nariño</t>
  </si>
  <si>
    <t>Fortalecimiento institucional para la gestión cultural de Nariño 2022  Pasto</t>
  </si>
  <si>
    <t>Transformación de los minerales, para darle valor agregado al oro y plata del departamento  Nariño</t>
  </si>
  <si>
    <t>Desarrollo de acciones de educación y formación en cultura ciudadana de la movilidad sostenible en los municipios de jurisdicción del Organismo de Tránsito y Transporte del Departamento de   Nariño</t>
  </si>
  <si>
    <t>Fortalecimiento de la seguridad vial para mejorar las condiciones de los sistemas de movilidad para la prevención y reducción de la siniestralidad vial en los municipios de jurisdicción de la Subsecretaría de Tránsito y Transporte del departo de  Nariño</t>
  </si>
  <si>
    <t>Fortalecimiento del desarrollo agrícola del departamento de  Nariño</t>
  </si>
  <si>
    <t>Fortalecimiento de las Organizaciones Comunales, Veedurías, participación ciudadana y reconocimiento de personerías jurídicas e Inspección Vigilancia de Entidades sin ánimo de lucro. Nariño</t>
  </si>
  <si>
    <t xml:space="preserve">Fortalecimiento de las expresiones étnico-culturales y de desarrollo integral de los pueblos indígenas del Departamento de Nariño </t>
  </si>
  <si>
    <t>Fortalecimiento del desarrollo pecuario, acuícola y pesquero del departamento de Nariño</t>
  </si>
  <si>
    <t>Conservación del Patrimonio Cultural para el fortalecimiento de la Identidad de Mi Nariño 2022  Pasto</t>
  </si>
  <si>
    <t>Fortalecimiento 2 del desarrollo agrícola del departamento de  Nariño</t>
  </si>
  <si>
    <t>Fortalecimiento 2 del desarrollo pecuario, acuícola y pesquero del departamento de Nariño</t>
  </si>
  <si>
    <t>Apoyo al desarrollo rural del departamento de  Nariño</t>
  </si>
  <si>
    <t>Fortalecimiento 2 del mercadeo agropecuario del departamento de Nariño</t>
  </si>
  <si>
    <t>Fortalecimiento del mercadeo agropecuario del departamento de  Nariño</t>
  </si>
  <si>
    <t>Apoyo 3 a la agroindustrialización y agregación de valor del departamento de Nariño</t>
  </si>
  <si>
    <t>Apoyo 2 a la agroindustrialización y agregación de valor del departamento de Nariño</t>
  </si>
  <si>
    <t>Apoyo a la agroindustrialización y agregación de valor del departamento de Nariño</t>
  </si>
  <si>
    <t>Implementación de iniciativas de sustitución voluntaria de cultivos de uso ilícito con enfoque de convivencia ciudadana y protección de Derechos en el Departamento de  Nariño</t>
  </si>
  <si>
    <t>Caracterización mineralógica del potencial minero del Departamento de   Nariño</t>
  </si>
  <si>
    <t>Apoyo 2 al desarrollo rural del departamento de Nariño</t>
  </si>
  <si>
    <t>Mejoramiento del acceso a la justicia en el Departamento de Nariño</t>
  </si>
  <si>
    <t>Fortalecimiento de la Seguridad y la Convivencia Ciudadana en el Departamento de Nariño</t>
  </si>
  <si>
    <t>Fortalecimiento los procesos de la Gobernanza participativa en el Departamento de Nariño</t>
  </si>
  <si>
    <t>Implementación del modelo integrado de planeación y gestión en la Gobernación de  Nariño</t>
  </si>
  <si>
    <t>Mejoramiento de los bienes y servicios públicos rurales del departamento de Nariño</t>
  </si>
  <si>
    <t xml:space="preserve">Mejoramiento 2 de los bienes y servicios públicos rurales del departamento de Nariño </t>
  </si>
  <si>
    <t>Construcción de Plantas de beneficio animal en el Departamento de Nariño</t>
  </si>
  <si>
    <t>Mejoramiento 3 de los bienes y servicios públicos rurales del departamento de Nariño</t>
  </si>
  <si>
    <t xml:space="preserve">Construcción , adquisición y mejoramiento de viviendas de interés social para familias vulnerables del Departamento Nariño </t>
  </si>
  <si>
    <t>Servicio Apoyo al Fortalecimiento del Acceso y Goce Efectivo de Derechos Humanos y Derecho Internacional Humanitario en el Departamento de Nariño.</t>
  </si>
  <si>
    <t>Fortalecimiento del sistema de Gestión de Seguridad y Salud en el Trabajo SG-SST en el Talento Humano de la Gobernación de  Nariño</t>
  </si>
  <si>
    <t>Servicio Para la implementación de proyectos que propendan la Superación Situación de Vulnerabilidad y la prevención temprana.  Nariño</t>
  </si>
  <si>
    <t>2.4.5.4</t>
  </si>
  <si>
    <t>Implantación de acciones en los componentes de prevención asistencia reparación integral de la política publica de victimas en el departamento de  Nariño</t>
  </si>
  <si>
    <t>Fortalecimiento de la operatividad de los comités territoriales de justicia transicional del departamento de Nariño</t>
  </si>
  <si>
    <t>Fortalecimiento del plan operativo del sistema de información de la política pública de victimas en el departamento de Nariño</t>
  </si>
  <si>
    <t>Estudios de Preinversión, Mantenimiento, Mejoramiento, y Rehabilitación en la red vial en el departamento de Nariño.</t>
  </si>
  <si>
    <t>Fortalecimiento de las estrategias de ingreso y permanencia de estudiantes al sistema educativo en los municipios no certificados de Nariño.</t>
  </si>
  <si>
    <t>Construcción y dotación de infraestructura básica educativa en los establecimientos educativos de los municipios no certificados del Departamento de Nariño</t>
  </si>
  <si>
    <t>Fortalecimiento de la capacidad técnica de la secretaría de educación departamental para prestar el servicio educativo en los municipios no certificados del Departamento de Nariño</t>
  </si>
  <si>
    <t>Apoyo en la Implementacion de estrategias en la promoción  como destino turístico natural y cultural en el  departamento de Nariño</t>
  </si>
  <si>
    <t>Fortalecimiento en la implementación de la política de servicio al ciudadano, acorde con los lineamientos dados por la Función Publica en la Gobernación de Nariño</t>
  </si>
  <si>
    <t>6.2.2.10</t>
  </si>
  <si>
    <t>Consolidación de las acciones transectoriales en Seguridad y Soberanía Alimentaria y Nutricional, con el fin de asegurar la salud nutricional de las personas y avanzar progresivamente en la garantía del derecho humano a la alimentación en Nariño</t>
  </si>
  <si>
    <t>Implementación del Plan Territorial de Salud ambiental con énfasis en los procesos de inspección vigilancia y control, promoción de la salud, articulación intersectorial e Intervenciones colectivas y gestión del riesgo en el departamento de Nariño</t>
  </si>
  <si>
    <t>Fortalecimiento Fortalecimiento de capacidades a los entes territoriales municipales encaminados a promover los hábitos y estilos de vida saludable para la prevención de Enfermedades crónicas (2022) en el Departamento Nariño</t>
  </si>
  <si>
    <t>Fortalecimiento en la implementacion de la Política Pública de Promoción de la Salud Mental y la Política de Prevención y  Atención del consumo de sustancias Psicoactivas en el departamento de Nariño</t>
  </si>
  <si>
    <t xml:space="preserve">Fortalecimiento del Proyecto Al Derecho con mis Derechos Sexuales y Reproductivos en el Departamento de Nariño  </t>
  </si>
  <si>
    <t>Fortalecimiento de la Estrategia de Gestión Integrada (EGI ), para evitar la mortalidad por Enfermedades Transmitidas por Vectores (ETV) en el departamento de Nariño</t>
  </si>
  <si>
    <t>Fortalecimiento de las capacidades para la reducción del riesgo de enfermedades inmunoprevenibles para la población del departamento de Nariño</t>
  </si>
  <si>
    <t xml:space="preserve">Fortalecimiento de capacidades a los agentes del SGSSS para la intervención de factores de riesgo relacionados con enfermedades trnasminisibles para la población del departamento de Nariño </t>
  </si>
  <si>
    <t xml:space="preserve">Fortalecimiento de la Gestion del Riesgo ante emergencias y Desastres en el departamento de Nariño  </t>
  </si>
  <si>
    <t xml:space="preserve">Fortalecimiento de la identificación de las condiciones de salud ocupacional de la población del sector informalidad del departamento de Nariño </t>
  </si>
  <si>
    <t xml:space="preserve">Mejorar la aplicación del enfoque diferencial, integral e integrada en la atención en salud familiar y comunitaria   para población vulnerable del departamento de Nariño </t>
  </si>
  <si>
    <t>2.3.9.13</t>
  </si>
  <si>
    <t>2.3.9.14</t>
  </si>
  <si>
    <t>Fortalecimiento del desarrollo institucional en planificación, sistema de gestión  para el Instituto Departamental de Salud de  Nariño</t>
  </si>
  <si>
    <t>Fortalecimiento del desarrollo institucional para la gestión de TICS en el Instituto Departamental de Salud de Nariño</t>
  </si>
  <si>
    <t>Modernizacion Institucional del Instituto Departamental de Salud de Nariño</t>
  </si>
  <si>
    <t>Fortalecimiento De los planes de salud territorial formulados por las Entidades Territoriales del orden municipal del Departamento de  Nariño</t>
  </si>
  <si>
    <t>Fortalecimiento de la gestión del riesgo en el ciclo de uso de medicamentos y dispositivos medicos,  Nariño</t>
  </si>
  <si>
    <t>Fortalecimiento de Gestión de Talento Humano y desarrollo institucional deL Instituto Departamental de Salud de  Nariño</t>
  </si>
  <si>
    <t>Fortalecimiento proceso saneamiento financiero y gestión documental para el Instituto Departamental de Salud de Nariño</t>
  </si>
  <si>
    <t xml:space="preserve">	Mejoramiento de la cobertura de asegurmiento y la garantía en la prestación de servicios de salud en el departamento de   Nariño</t>
  </si>
  <si>
    <t>Fortalecimiento del laboratorio de salud pública para desarrollar acciones de vigilancia en salud pública y control sanitario en el departamento de Nariño</t>
  </si>
  <si>
    <t xml:space="preserve">Fortalecimiento de la vigilancia epidemiologica y la gestión del conocimiento en el departamento de Nariño </t>
  </si>
  <si>
    <t xml:space="preserve">Fortalecimiento del modelo de atención en salud territorial basado en la estrategia de atención primaria en salud por parte de los entes territoriales de salud del departamento de Nariño  </t>
  </si>
  <si>
    <t>Fortalecimiento de la Gestion de Salud Publica en el Departamento de   Nariño</t>
  </si>
  <si>
    <t>Fortalecimiento de los procesos de información en salud y educación y comunicación para la salud de los Planes de Comunicación de Salud Pública de Intervenciones Colectivas de los municipios del departamento de Nariño.</t>
  </si>
  <si>
    <t>PLAN OPERATIVO ANUAL DE INVERSIONES (POAI) VIGENCIA 2022</t>
  </si>
  <si>
    <t>Implementación del componente de reducción del riesgo modificando o disminuyendo sus condiciones mediante medidas de mitigación y prevención  Nariño</t>
  </si>
  <si>
    <t>Implementación y seguimienot del componente de cáncer en la red integrada de administradores y prestadores de servicios de salud según lineamientos de Plan Decenal de control de cáncer de Nariño</t>
  </si>
  <si>
    <t>Fortalecimiento De La Transformación Digital del Departamento de Nariño</t>
  </si>
  <si>
    <t>Diseño de un Sistema de Gestión de Seguridad de la Información en la Gobernación de Nariño</t>
  </si>
  <si>
    <t xml:space="preserve">VALOR TOTAL </t>
  </si>
  <si>
    <t xml:space="preserve">438468	</t>
  </si>
  <si>
    <t xml:space="preserve">438560	</t>
  </si>
  <si>
    <t xml:space="preserve">439054	</t>
  </si>
  <si>
    <t>Fortalecimiento de la cultura ambiental asociada a la conservación y uso sostenible de los recursos naturales en el Departamento de Nariño</t>
  </si>
  <si>
    <t>Implementación del Sistema de Información del Pasivo Pensional con estándares de calidad en el Departamento de Nariño</t>
  </si>
  <si>
    <t>Desarrollo Fomento de la actividad, recreativa, de la actividad física y de aprovechamiento del tiempo libre en el departamento de Nariño</t>
  </si>
  <si>
    <t>Fortalecimiento  de los Procesos y Procedimientos de Depuración Contable y Sostenibilidad Financiera en la Gobernación de Nariño para el periodo 2022  Nariño</t>
  </si>
  <si>
    <t>Mejoramiento mantenimiento, rehabilitación y pavimentación de la vía Junín Barbacoas Maguí Payán  Barbacoas</t>
  </si>
  <si>
    <t xml:space="preserve"> Fortalecimiento de las instancias creadas por el acuerdo de paz en el departamento de  Nariño</t>
  </si>
  <si>
    <t>Apoyo para la implementación de la ruta de incorporados para garantizar la integración económica y social de las personas en proceso de reincorporación y reparación Nariño</t>
  </si>
  <si>
    <t>4.1.1.3</t>
  </si>
  <si>
    <t>5.6.1.2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</si>
</sst>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&quot;Sí&quot;;&quot;Sí&quot;;&quot;No&quot;"/>
    <numFmt numFmtId="166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color rgb="FF555555"/>
      <name val="Arial"/>
      <family val="2"/>
    </font>
    <font>
      <sz val="8"/>
      <color rgb="FF312E25"/>
      <name val="Arial"/>
      <family val="2"/>
    </font>
    <font>
      <b/>
      <sz val="8"/>
      <color theme="1"/>
      <name val="Arial"/>
      <family val="2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6" tint="0.59999389629810485"/>
        <bgColor indexed="8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Fill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284">
    <xf numFmtId="0" fontId="0" fillId="0" borderId="0" xfId="0"/>
    <xf numFmtId="1" fontId="4" fillId="0" borderId="0" xfId="1" applyNumberFormat="1" applyFont="1" applyFill="1" applyAlignment="1" applyProtection="1">
      <alignment horizontal="center" vertical="center"/>
    </xf>
    <xf numFmtId="3" fontId="5" fillId="3" borderId="2" xfId="1" applyNumberFormat="1" applyFont="1" applyFill="1" applyBorder="1" applyAlignment="1" applyProtection="1">
      <alignment horizontal="center" vertical="center" wrapText="1"/>
    </xf>
    <xf numFmtId="3" fontId="5" fillId="4" borderId="2" xfId="1" applyNumberFormat="1" applyFont="1" applyFill="1" applyBorder="1" applyAlignment="1" applyProtection="1">
      <alignment horizontal="center" vertical="center" wrapText="1"/>
    </xf>
    <xf numFmtId="3" fontId="5" fillId="5" borderId="2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 applyProtection="1">
      <alignment horizontal="center" vertical="center" wrapText="1"/>
    </xf>
    <xf numFmtId="1" fontId="4" fillId="6" borderId="2" xfId="1" applyNumberFormat="1" applyFont="1" applyFill="1" applyBorder="1" applyAlignment="1" applyProtection="1">
      <alignment horizontal="center" vertical="center"/>
    </xf>
    <xf numFmtId="3" fontId="7" fillId="5" borderId="2" xfId="1" applyNumberFormat="1" applyFont="1" applyFill="1" applyBorder="1" applyAlignment="1" applyProtection="1">
      <alignment horizontal="center" vertical="center" wrapText="1"/>
    </xf>
    <xf numFmtId="3" fontId="5" fillId="8" borderId="2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3" fontId="5" fillId="5" borderId="3" xfId="1" applyNumberFormat="1" applyFont="1" applyFill="1" applyBorder="1" applyAlignment="1" applyProtection="1">
      <alignment horizontal="center" vertical="center" wrapText="1"/>
    </xf>
    <xf numFmtId="3" fontId="4" fillId="0" borderId="10" xfId="1" applyNumberFormat="1" applyFont="1" applyFill="1" applyBorder="1" applyAlignment="1" applyProtection="1">
      <alignment horizontal="center" vertical="center" wrapText="1"/>
    </xf>
    <xf numFmtId="3" fontId="5" fillId="4" borderId="7" xfId="1" applyNumberFormat="1" applyFont="1" applyFill="1" applyBorder="1" applyAlignment="1" applyProtection="1">
      <alignment horizontal="center" vertical="center" wrapText="1"/>
    </xf>
    <xf numFmtId="1" fontId="4" fillId="6" borderId="10" xfId="1" applyNumberFormat="1" applyFont="1" applyFill="1" applyBorder="1" applyAlignment="1" applyProtection="1">
      <alignment horizontal="center" vertical="center"/>
    </xf>
    <xf numFmtId="3" fontId="5" fillId="5" borderId="7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Fill="1" applyBorder="1" applyAlignment="1" applyProtection="1">
      <alignment horizontal="center" vertical="center" wrapText="1"/>
    </xf>
    <xf numFmtId="3" fontId="4" fillId="9" borderId="2" xfId="1" applyNumberFormat="1" applyFont="1" applyFill="1" applyBorder="1" applyAlignment="1" applyProtection="1">
      <alignment horizontal="center" vertical="center" wrapText="1"/>
    </xf>
    <xf numFmtId="3" fontId="4" fillId="7" borderId="2" xfId="1" applyNumberFormat="1" applyFont="1" applyFill="1" applyBorder="1" applyAlignment="1" applyProtection="1">
      <alignment horizontal="center" vertical="center"/>
    </xf>
    <xf numFmtId="1" fontId="4" fillId="8" borderId="2" xfId="1" applyNumberFormat="1" applyFont="1" applyFill="1" applyBorder="1" applyAlignment="1" applyProtection="1">
      <alignment horizontal="center" vertical="center"/>
    </xf>
    <xf numFmtId="3" fontId="12" fillId="0" borderId="10" xfId="2" applyNumberFormat="1" applyFont="1" applyBorder="1" applyAlignment="1">
      <alignment horizontal="center" vertical="center" wrapText="1"/>
    </xf>
    <xf numFmtId="3" fontId="5" fillId="5" borderId="13" xfId="1" applyNumberFormat="1" applyFont="1" applyFill="1" applyBorder="1" applyAlignment="1" applyProtection="1">
      <alignment horizontal="center" vertical="center" wrapText="1"/>
    </xf>
    <xf numFmtId="3" fontId="7" fillId="5" borderId="13" xfId="1" applyNumberFormat="1" applyFont="1" applyFill="1" applyBorder="1" applyAlignment="1" applyProtection="1">
      <alignment horizontal="center" vertical="center" wrapText="1"/>
    </xf>
    <xf numFmtId="3" fontId="5" fillId="5" borderId="15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Fill="1" applyBorder="1" applyAlignment="1" applyProtection="1">
      <alignment horizontal="center" vertical="center"/>
    </xf>
    <xf numFmtId="3" fontId="4" fillId="7" borderId="2" xfId="1" applyNumberFormat="1" applyFont="1" applyFill="1" applyBorder="1" applyAlignment="1" applyProtection="1">
      <alignment horizontal="center" vertical="center" wrapText="1"/>
    </xf>
    <xf numFmtId="3" fontId="4" fillId="7" borderId="10" xfId="1" applyNumberFormat="1" applyFont="1" applyFill="1" applyBorder="1" applyAlignment="1" applyProtection="1">
      <alignment horizontal="center" vertical="center" wrapText="1"/>
    </xf>
    <xf numFmtId="3" fontId="9" fillId="7" borderId="2" xfId="1" applyNumberFormat="1" applyFont="1" applyFill="1" applyBorder="1" applyAlignment="1" applyProtection="1">
      <alignment horizontal="center" vertical="center" wrapText="1"/>
    </xf>
    <xf numFmtId="3" fontId="4" fillId="7" borderId="3" xfId="1" applyNumberFormat="1" applyFont="1" applyFill="1" applyBorder="1" applyAlignment="1" applyProtection="1">
      <alignment horizontal="center" vertical="center" wrapText="1"/>
    </xf>
    <xf numFmtId="3" fontId="4" fillId="11" borderId="2" xfId="1" applyNumberFormat="1" applyFont="1" applyFill="1" applyBorder="1" applyAlignment="1" applyProtection="1">
      <alignment horizontal="center" vertical="center" wrapText="1"/>
    </xf>
    <xf numFmtId="3" fontId="4" fillId="7" borderId="6" xfId="1" applyNumberFormat="1" applyFont="1" applyFill="1" applyBorder="1" applyAlignment="1" applyProtection="1">
      <alignment horizontal="center" vertical="center" wrapText="1"/>
    </xf>
    <xf numFmtId="3" fontId="4" fillId="7" borderId="17" xfId="1" applyNumberFormat="1" applyFont="1" applyFill="1" applyBorder="1" applyAlignment="1" applyProtection="1">
      <alignment horizontal="center" vertical="center" wrapText="1"/>
    </xf>
    <xf numFmtId="1" fontId="4" fillId="6" borderId="6" xfId="1" applyNumberFormat="1" applyFont="1" applyFill="1" applyBorder="1" applyAlignment="1" applyProtection="1">
      <alignment horizontal="center" vertical="center"/>
    </xf>
    <xf numFmtId="3" fontId="4" fillId="0" borderId="6" xfId="1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Fill="1" applyAlignment="1" applyProtection="1">
      <alignment horizontal="center" vertical="center"/>
    </xf>
    <xf numFmtId="3" fontId="4" fillId="2" borderId="5" xfId="1" applyNumberFormat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horizontal="center" vertical="center" wrapText="1"/>
    </xf>
    <xf numFmtId="1" fontId="4" fillId="0" borderId="7" xfId="1" applyNumberFormat="1" applyFont="1" applyFill="1" applyBorder="1" applyAlignment="1" applyProtection="1">
      <alignment horizontal="center" vertical="center"/>
    </xf>
    <xf numFmtId="3" fontId="4" fillId="12" borderId="2" xfId="1" applyNumberFormat="1" applyFont="1" applyFill="1" applyBorder="1" applyAlignment="1" applyProtection="1">
      <alignment horizontal="center" vertical="center" wrapText="1"/>
    </xf>
    <xf numFmtId="3" fontId="5" fillId="12" borderId="2" xfId="1" applyNumberFormat="1" applyFont="1" applyFill="1" applyBorder="1" applyAlignment="1" applyProtection="1">
      <alignment horizontal="center" vertical="center" wrapText="1"/>
    </xf>
    <xf numFmtId="1" fontId="5" fillId="12" borderId="2" xfId="1" applyNumberFormat="1" applyFont="1" applyFill="1" applyBorder="1" applyAlignment="1" applyProtection="1">
      <alignment horizontal="center" vertical="center"/>
    </xf>
    <xf numFmtId="1" fontId="10" fillId="9" borderId="6" xfId="1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 applyProtection="1">
      <alignment horizontal="center" vertical="center" wrapText="1"/>
    </xf>
    <xf numFmtId="3" fontId="5" fillId="12" borderId="2" xfId="1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Fill="1" applyAlignment="1" applyProtection="1">
      <alignment horizontal="left" vertical="center"/>
    </xf>
    <xf numFmtId="3" fontId="4" fillId="0" borderId="0" xfId="1" applyNumberFormat="1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1" fontId="4" fillId="2" borderId="2" xfId="1" applyNumberFormat="1" applyFont="1" applyFill="1" applyBorder="1" applyAlignment="1" applyProtection="1">
      <alignment horizontal="center" vertical="center"/>
    </xf>
    <xf numFmtId="1" fontId="4" fillId="3" borderId="2" xfId="1" applyNumberFormat="1" applyFont="1" applyFill="1" applyBorder="1" applyAlignment="1" applyProtection="1">
      <alignment horizontal="center" vertical="center"/>
    </xf>
    <xf numFmtId="1" fontId="4" fillId="4" borderId="2" xfId="1" applyNumberFormat="1" applyFont="1" applyFill="1" applyBorder="1" applyAlignment="1" applyProtection="1">
      <alignment horizontal="center" vertical="center"/>
    </xf>
    <xf numFmtId="1" fontId="4" fillId="5" borderId="2" xfId="1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/>
    </xf>
    <xf numFmtId="1" fontId="4" fillId="13" borderId="2" xfId="1" applyNumberFormat="1" applyFont="1" applyFill="1" applyBorder="1" applyAlignment="1" applyProtection="1">
      <alignment horizontal="center" vertical="center"/>
    </xf>
    <xf numFmtId="1" fontId="4" fillId="0" borderId="13" xfId="0" applyNumberFormat="1" applyFont="1" applyFill="1" applyBorder="1" applyAlignment="1" applyProtection="1">
      <alignment horizontal="center" vertical="center"/>
    </xf>
    <xf numFmtId="1" fontId="10" fillId="0" borderId="2" xfId="1" applyNumberFormat="1" applyFont="1" applyFill="1" applyBorder="1" applyAlignment="1" applyProtection="1">
      <alignment horizontal="center" vertical="center"/>
    </xf>
    <xf numFmtId="1" fontId="4" fillId="0" borderId="14" xfId="1" applyNumberFormat="1" applyFont="1" applyFill="1" applyBorder="1" applyAlignment="1" applyProtection="1">
      <alignment horizontal="center" vertical="center"/>
    </xf>
    <xf numFmtId="1" fontId="4" fillId="6" borderId="14" xfId="1" applyNumberFormat="1" applyFont="1" applyFill="1" applyBorder="1" applyAlignment="1" applyProtection="1">
      <alignment horizontal="center" vertical="center"/>
    </xf>
    <xf numFmtId="1" fontId="9" fillId="9" borderId="6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3" fontId="4" fillId="0" borderId="24" xfId="1" applyNumberFormat="1" applyFont="1" applyFill="1" applyBorder="1" applyAlignment="1" applyProtection="1">
      <alignment horizontal="center" vertical="center" wrapText="1"/>
    </xf>
    <xf numFmtId="1" fontId="4" fillId="6" borderId="24" xfId="1" applyNumberFormat="1" applyFont="1" applyFill="1" applyBorder="1" applyAlignment="1" applyProtection="1">
      <alignment horizontal="center" vertical="center"/>
    </xf>
    <xf numFmtId="1" fontId="4" fillId="10" borderId="2" xfId="1" applyNumberFormat="1" applyFont="1" applyFill="1" applyBorder="1" applyAlignment="1" applyProtection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/>
    </xf>
    <xf numFmtId="1" fontId="9" fillId="6" borderId="2" xfId="1" applyNumberFormat="1" applyFont="1" applyFill="1" applyBorder="1" applyAlignment="1" applyProtection="1">
      <alignment horizontal="center" vertical="center"/>
    </xf>
    <xf numFmtId="1" fontId="4" fillId="9" borderId="2" xfId="1" applyNumberFormat="1" applyFont="1" applyFill="1" applyBorder="1" applyAlignment="1" applyProtection="1">
      <alignment horizontal="center" vertical="center"/>
    </xf>
    <xf numFmtId="1" fontId="9" fillId="9" borderId="2" xfId="1" applyNumberFormat="1" applyFont="1" applyFill="1" applyBorder="1" applyAlignment="1" applyProtection="1">
      <alignment horizontal="center" vertical="center"/>
    </xf>
    <xf numFmtId="1" fontId="9" fillId="9" borderId="6" xfId="0" applyNumberFormat="1" applyFont="1" applyFill="1" applyBorder="1" applyAlignment="1">
      <alignment horizontal="center" vertical="center" wrapText="1"/>
    </xf>
    <xf numFmtId="3" fontId="5" fillId="12" borderId="3" xfId="1" applyNumberFormat="1" applyFont="1" applyFill="1" applyBorder="1" applyAlignment="1" applyProtection="1">
      <alignment horizontal="center" vertical="center" wrapText="1"/>
    </xf>
    <xf numFmtId="3" fontId="5" fillId="12" borderId="3" xfId="1" applyNumberFormat="1" applyFont="1" applyFill="1" applyBorder="1" applyAlignment="1" applyProtection="1">
      <alignment horizontal="center" vertical="center"/>
    </xf>
    <xf numFmtId="1" fontId="10" fillId="9" borderId="6" xfId="1" applyNumberFormat="1" applyFont="1" applyFill="1" applyBorder="1" applyAlignment="1" applyProtection="1">
      <alignment horizontal="center" vertical="center"/>
    </xf>
    <xf numFmtId="1" fontId="4" fillId="9" borderId="2" xfId="6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4" fillId="9" borderId="6" xfId="1" applyNumberFormat="1" applyFont="1" applyFill="1" applyBorder="1" applyAlignment="1" applyProtection="1">
      <alignment horizontal="center" vertical="center"/>
    </xf>
    <xf numFmtId="1" fontId="4" fillId="6" borderId="10" xfId="1" applyNumberFormat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 vertical="center"/>
    </xf>
    <xf numFmtId="1" fontId="4" fillId="0" borderId="24" xfId="1" applyNumberFormat="1" applyFont="1" applyFill="1" applyBorder="1" applyAlignment="1" applyProtection="1">
      <alignment horizontal="center" vertical="center"/>
    </xf>
    <xf numFmtId="1" fontId="9" fillId="13" borderId="2" xfId="1" applyNumberFormat="1" applyFont="1" applyFill="1" applyBorder="1" applyAlignment="1" applyProtection="1">
      <alignment horizontal="center" vertical="center"/>
    </xf>
    <xf numFmtId="1" fontId="4" fillId="0" borderId="29" xfId="1" applyNumberFormat="1" applyFont="1" applyFill="1" applyBorder="1" applyAlignment="1" applyProtection="1">
      <alignment horizontal="center" vertical="center"/>
    </xf>
    <xf numFmtId="1" fontId="4" fillId="6" borderId="29" xfId="1" applyNumberFormat="1" applyFont="1" applyFill="1" applyBorder="1" applyAlignment="1" applyProtection="1">
      <alignment horizontal="center" vertical="center" wrapText="1"/>
    </xf>
    <xf numFmtId="3" fontId="5" fillId="5" borderId="30" xfId="1" applyNumberFormat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Alignment="1" applyProtection="1">
      <alignment horizontal="justify" vertical="center"/>
    </xf>
    <xf numFmtId="3" fontId="5" fillId="3" borderId="2" xfId="1" applyNumberFormat="1" applyFont="1" applyFill="1" applyBorder="1" applyAlignment="1" applyProtection="1">
      <alignment horizontal="justify" vertical="center" wrapText="1"/>
    </xf>
    <xf numFmtId="3" fontId="5" fillId="4" borderId="2" xfId="1" applyNumberFormat="1" applyFont="1" applyFill="1" applyBorder="1" applyAlignment="1" applyProtection="1">
      <alignment horizontal="justify" vertical="center" wrapText="1"/>
    </xf>
    <xf numFmtId="3" fontId="5" fillId="5" borderId="2" xfId="1" applyNumberFormat="1" applyFont="1" applyFill="1" applyBorder="1" applyAlignment="1" applyProtection="1">
      <alignment horizontal="justify" vertical="center" wrapText="1"/>
    </xf>
    <xf numFmtId="3" fontId="4" fillId="0" borderId="2" xfId="1" applyNumberFormat="1" applyFont="1" applyFill="1" applyBorder="1" applyAlignment="1" applyProtection="1">
      <alignment horizontal="justify" vertical="center" wrapText="1"/>
    </xf>
    <xf numFmtId="3" fontId="7" fillId="5" borderId="2" xfId="1" applyNumberFormat="1" applyFont="1" applyFill="1" applyBorder="1" applyAlignment="1" applyProtection="1">
      <alignment horizontal="justify" vertical="center" wrapText="1"/>
    </xf>
    <xf numFmtId="3" fontId="9" fillId="9" borderId="2" xfId="1" applyNumberFormat="1" applyFont="1" applyFill="1" applyBorder="1" applyAlignment="1" applyProtection="1">
      <alignment horizontal="justify" vertical="center" wrapText="1"/>
    </xf>
    <xf numFmtId="3" fontId="4" fillId="8" borderId="2" xfId="1" applyNumberFormat="1" applyFont="1" applyFill="1" applyBorder="1" applyAlignment="1" applyProtection="1">
      <alignment horizontal="justify" vertical="center" wrapText="1"/>
    </xf>
    <xf numFmtId="3" fontId="5" fillId="8" borderId="2" xfId="1" applyNumberFormat="1" applyFont="1" applyFill="1" applyBorder="1" applyAlignment="1" applyProtection="1">
      <alignment horizontal="justify" vertical="center" wrapText="1"/>
    </xf>
    <xf numFmtId="1" fontId="4" fillId="0" borderId="2" xfId="1" applyNumberFormat="1" applyFont="1" applyFill="1" applyBorder="1" applyAlignment="1" applyProtection="1">
      <alignment horizontal="justify" vertical="center" wrapText="1"/>
    </xf>
    <xf numFmtId="3" fontId="5" fillId="5" borderId="15" xfId="1" applyNumberFormat="1" applyFont="1" applyFill="1" applyBorder="1" applyAlignment="1" applyProtection="1">
      <alignment horizontal="justify" vertical="center" wrapText="1"/>
    </xf>
    <xf numFmtId="3" fontId="4" fillId="0" borderId="16" xfId="1" applyNumberFormat="1" applyFont="1" applyFill="1" applyBorder="1" applyAlignment="1" applyProtection="1">
      <alignment horizontal="justify" vertical="center" wrapText="1"/>
    </xf>
    <xf numFmtId="3" fontId="4" fillId="9" borderId="6" xfId="1" applyNumberFormat="1" applyFont="1" applyFill="1" applyBorder="1" applyAlignment="1" applyProtection="1">
      <alignment horizontal="justify" vertical="center" wrapText="1"/>
    </xf>
    <xf numFmtId="3" fontId="5" fillId="4" borderId="7" xfId="1" applyNumberFormat="1" applyFont="1" applyFill="1" applyBorder="1" applyAlignment="1" applyProtection="1">
      <alignment horizontal="justify" vertical="center" wrapText="1"/>
    </xf>
    <xf numFmtId="3" fontId="4" fillId="0" borderId="6" xfId="1" applyNumberFormat="1" applyFont="1" applyFill="1" applyBorder="1" applyAlignment="1" applyProtection="1">
      <alignment horizontal="justify" vertical="center" wrapText="1"/>
    </xf>
    <xf numFmtId="3" fontId="4" fillId="0" borderId="10" xfId="1" applyNumberFormat="1" applyFont="1" applyFill="1" applyBorder="1" applyAlignment="1" applyProtection="1">
      <alignment horizontal="justify" vertical="center" wrapText="1"/>
    </xf>
    <xf numFmtId="3" fontId="5" fillId="5" borderId="20" xfId="1" applyNumberFormat="1" applyFont="1" applyFill="1" applyBorder="1" applyAlignment="1" applyProtection="1">
      <alignment horizontal="justify" vertical="center" wrapText="1"/>
    </xf>
    <xf numFmtId="3" fontId="4" fillId="9" borderId="2" xfId="1" applyNumberFormat="1" applyFont="1" applyFill="1" applyBorder="1" applyAlignment="1" applyProtection="1">
      <alignment horizontal="justify" vertical="center" wrapText="1"/>
    </xf>
    <xf numFmtId="3" fontId="9" fillId="0" borderId="2" xfId="1" applyNumberFormat="1" applyFont="1" applyFill="1" applyBorder="1" applyAlignment="1" applyProtection="1">
      <alignment horizontal="justify" vertical="center" wrapText="1"/>
    </xf>
    <xf numFmtId="3" fontId="4" fillId="14" borderId="2" xfId="1" applyNumberFormat="1" applyFont="1" applyFill="1" applyBorder="1" applyAlignment="1" applyProtection="1">
      <alignment horizontal="justify" vertical="center" wrapText="1"/>
    </xf>
    <xf numFmtId="3" fontId="4" fillId="0" borderId="24" xfId="1" applyNumberFormat="1" applyFont="1" applyFill="1" applyBorder="1" applyAlignment="1" applyProtection="1">
      <alignment horizontal="justify" vertical="center" wrapText="1"/>
    </xf>
    <xf numFmtId="3" fontId="4" fillId="0" borderId="0" xfId="1" applyNumberFormat="1" applyFont="1" applyFill="1" applyAlignment="1" applyProtection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3" fontId="4" fillId="0" borderId="6" xfId="1" applyNumberFormat="1" applyFont="1" applyFill="1" applyBorder="1" applyAlignment="1" applyProtection="1">
      <alignment horizontal="justify" vertical="center"/>
    </xf>
    <xf numFmtId="3" fontId="4" fillId="0" borderId="7" xfId="1" applyNumberFormat="1" applyFont="1" applyFill="1" applyBorder="1" applyAlignment="1" applyProtection="1">
      <alignment horizontal="justify" vertical="center" wrapText="1"/>
    </xf>
    <xf numFmtId="3" fontId="4" fillId="0" borderId="11" xfId="1" applyNumberFormat="1" applyFont="1" applyFill="1" applyBorder="1" applyAlignment="1" applyProtection="1">
      <alignment horizontal="justify" vertical="center" wrapText="1"/>
    </xf>
    <xf numFmtId="3" fontId="12" fillId="0" borderId="12" xfId="2" applyNumberFormat="1" applyFont="1" applyBorder="1" applyAlignment="1">
      <alignment horizontal="justify" vertical="center" wrapText="1"/>
    </xf>
    <xf numFmtId="3" fontId="4" fillId="9" borderId="29" xfId="1" applyNumberFormat="1" applyFont="1" applyFill="1" applyBorder="1" applyAlignment="1" applyProtection="1">
      <alignment horizontal="justify" vertical="center" wrapText="1"/>
    </xf>
    <xf numFmtId="3" fontId="5" fillId="5" borderId="30" xfId="1" applyNumberFormat="1" applyFont="1" applyFill="1" applyBorder="1" applyAlignment="1" applyProtection="1">
      <alignment horizontal="justify" vertical="center" wrapText="1"/>
    </xf>
    <xf numFmtId="3" fontId="4" fillId="0" borderId="0" xfId="1" applyNumberFormat="1" applyFont="1" applyFill="1" applyAlignment="1" applyProtection="1">
      <alignment horizontal="right" vertical="center"/>
    </xf>
    <xf numFmtId="3" fontId="5" fillId="3" borderId="2" xfId="1" applyNumberFormat="1" applyFont="1" applyFill="1" applyBorder="1" applyAlignment="1" applyProtection="1">
      <alignment horizontal="right" vertical="center"/>
    </xf>
    <xf numFmtId="3" fontId="5" fillId="4" borderId="2" xfId="1" applyNumberFormat="1" applyFont="1" applyFill="1" applyBorder="1" applyAlignment="1" applyProtection="1">
      <alignment horizontal="right" vertical="center"/>
    </xf>
    <xf numFmtId="3" fontId="5" fillId="5" borderId="2" xfId="1" applyNumberFormat="1" applyFont="1" applyFill="1" applyBorder="1" applyAlignment="1" applyProtection="1">
      <alignment horizontal="right" vertical="center"/>
    </xf>
    <xf numFmtId="3" fontId="4" fillId="0" borderId="2" xfId="1" applyNumberFormat="1" applyFont="1" applyFill="1" applyBorder="1" applyAlignment="1" applyProtection="1">
      <alignment horizontal="right" vertical="center"/>
    </xf>
    <xf numFmtId="3" fontId="7" fillId="5" borderId="2" xfId="1" applyNumberFormat="1" applyFont="1" applyFill="1" applyBorder="1" applyAlignment="1" applyProtection="1">
      <alignment horizontal="right" vertical="center"/>
    </xf>
    <xf numFmtId="3" fontId="4" fillId="0" borderId="18" xfId="1" applyNumberFormat="1" applyFont="1" applyFill="1" applyBorder="1" applyAlignment="1" applyProtection="1">
      <alignment horizontal="right" vertical="center"/>
    </xf>
    <xf numFmtId="3" fontId="4" fillId="0" borderId="11" xfId="1" applyNumberFormat="1" applyFont="1" applyFill="1" applyBorder="1" applyAlignment="1" applyProtection="1">
      <alignment horizontal="right" vertical="center"/>
    </xf>
    <xf numFmtId="3" fontId="4" fillId="0" borderId="10" xfId="1" applyNumberFormat="1" applyFont="1" applyFill="1" applyBorder="1" applyAlignment="1" applyProtection="1">
      <alignment horizontal="right" vertical="center"/>
    </xf>
    <xf numFmtId="3" fontId="5" fillId="5" borderId="6" xfId="1" applyNumberFormat="1" applyFont="1" applyFill="1" applyBorder="1" applyAlignment="1" applyProtection="1">
      <alignment horizontal="right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3" fontId="4" fillId="9" borderId="2" xfId="1" applyNumberFormat="1" applyFont="1" applyFill="1" applyBorder="1" applyAlignment="1" applyProtection="1">
      <alignment horizontal="right" vertical="center"/>
    </xf>
    <xf numFmtId="3" fontId="4" fillId="0" borderId="24" xfId="1" applyNumberFormat="1" applyFont="1" applyFill="1" applyBorder="1" applyAlignment="1" applyProtection="1">
      <alignment horizontal="right" vertical="center"/>
    </xf>
    <xf numFmtId="3" fontId="4" fillId="0" borderId="25" xfId="1" applyNumberFormat="1" applyFont="1" applyFill="1" applyBorder="1" applyAlignment="1" applyProtection="1">
      <alignment horizontal="right" vertical="center"/>
    </xf>
    <xf numFmtId="3" fontId="9" fillId="0" borderId="2" xfId="1" applyNumberFormat="1" applyFont="1" applyFill="1" applyBorder="1" applyAlignment="1" applyProtection="1">
      <alignment horizontal="right" vertical="center"/>
    </xf>
    <xf numFmtId="3" fontId="4" fillId="0" borderId="4" xfId="1" applyNumberFormat="1" applyFont="1" applyFill="1" applyBorder="1" applyAlignment="1" applyProtection="1">
      <alignment horizontal="right" vertical="center"/>
    </xf>
    <xf numFmtId="3" fontId="4" fillId="0" borderId="29" xfId="1" applyNumberFormat="1" applyFont="1" applyFill="1" applyBorder="1" applyAlignment="1" applyProtection="1">
      <alignment horizontal="right" vertical="center"/>
    </xf>
    <xf numFmtId="3" fontId="4" fillId="0" borderId="6" xfId="1" applyNumberFormat="1" applyFont="1" applyFill="1" applyBorder="1" applyAlignment="1" applyProtection="1">
      <alignment horizontal="right" vertical="center"/>
    </xf>
    <xf numFmtId="3" fontId="5" fillId="5" borderId="30" xfId="1" applyNumberFormat="1" applyFont="1" applyFill="1" applyBorder="1" applyAlignment="1" applyProtection="1">
      <alignment horizontal="right" vertical="center"/>
    </xf>
    <xf numFmtId="1" fontId="4" fillId="0" borderId="21" xfId="0" applyNumberFormat="1" applyFont="1" applyFill="1" applyBorder="1" applyAlignment="1" applyProtection="1">
      <alignment horizontal="center" vertical="center"/>
    </xf>
    <xf numFmtId="1" fontId="9" fillId="9" borderId="6" xfId="0" applyNumberFormat="1" applyFont="1" applyFill="1" applyBorder="1" applyAlignment="1">
      <alignment horizontal="center" vertical="center"/>
    </xf>
    <xf numFmtId="1" fontId="4" fillId="4" borderId="7" xfId="1" applyNumberFormat="1" applyFont="1" applyFill="1" applyBorder="1" applyAlignment="1" applyProtection="1">
      <alignment horizontal="center" vertical="center"/>
    </xf>
    <xf numFmtId="1" fontId="4" fillId="5" borderId="15" xfId="1" applyNumberFormat="1" applyFont="1" applyFill="1" applyBorder="1" applyAlignment="1" applyProtection="1">
      <alignment horizontal="center" vertical="center"/>
    </xf>
    <xf numFmtId="1" fontId="4" fillId="5" borderId="20" xfId="1" applyNumberFormat="1" applyFont="1" applyFill="1" applyBorder="1" applyAlignment="1" applyProtection="1">
      <alignment horizontal="center" vertical="center"/>
    </xf>
    <xf numFmtId="1" fontId="9" fillId="5" borderId="2" xfId="1" applyNumberFormat="1" applyFont="1" applyFill="1" applyBorder="1" applyAlignment="1" applyProtection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9" fillId="5" borderId="2" xfId="1" applyNumberFormat="1" applyFont="1" applyFill="1" applyBorder="1" applyAlignment="1" applyProtection="1">
      <alignment horizontal="center" vertical="center"/>
    </xf>
    <xf numFmtId="1" fontId="4" fillId="5" borderId="30" xfId="1" applyNumberFormat="1" applyFont="1" applyFill="1" applyBorder="1" applyAlignment="1" applyProtection="1">
      <alignment horizontal="center" vertical="center"/>
    </xf>
    <xf numFmtId="3" fontId="5" fillId="2" borderId="2" xfId="1" applyNumberFormat="1" applyFont="1" applyFill="1" applyBorder="1" applyAlignment="1" applyProtection="1">
      <alignment horizontal="right" vertical="center"/>
    </xf>
    <xf numFmtId="3" fontId="5" fillId="5" borderId="4" xfId="1" applyNumberFormat="1" applyFont="1" applyFill="1" applyBorder="1" applyAlignment="1" applyProtection="1">
      <alignment horizontal="right" vertical="center"/>
    </xf>
    <xf numFmtId="3" fontId="4" fillId="9" borderId="4" xfId="1" applyNumberFormat="1" applyFont="1" applyFill="1" applyBorder="1" applyAlignment="1" applyProtection="1">
      <alignment horizontal="right" vertical="center"/>
    </xf>
    <xf numFmtId="3" fontId="4" fillId="13" borderId="2" xfId="1" applyNumberFormat="1" applyFont="1" applyFill="1" applyBorder="1" applyAlignment="1" applyProtection="1">
      <alignment horizontal="right" vertical="center"/>
    </xf>
    <xf numFmtId="3" fontId="5" fillId="8" borderId="2" xfId="1" applyNumberFormat="1" applyFont="1" applyFill="1" applyBorder="1" applyAlignment="1" applyProtection="1">
      <alignment horizontal="right" vertical="center"/>
    </xf>
    <xf numFmtId="3" fontId="4" fillId="9" borderId="6" xfId="1" applyNumberFormat="1" applyFont="1" applyFill="1" applyBorder="1" applyAlignment="1" applyProtection="1">
      <alignment horizontal="right" vertical="center"/>
    </xf>
    <xf numFmtId="3" fontId="5" fillId="4" borderId="7" xfId="1" applyNumberFormat="1" applyFont="1" applyFill="1" applyBorder="1" applyAlignment="1" applyProtection="1">
      <alignment horizontal="right" vertical="center"/>
    </xf>
    <xf numFmtId="3" fontId="5" fillId="5" borderId="15" xfId="1" applyNumberFormat="1" applyFont="1" applyFill="1" applyBorder="1" applyAlignment="1" applyProtection="1">
      <alignment horizontal="right" vertical="center"/>
    </xf>
    <xf numFmtId="3" fontId="5" fillId="5" borderId="7" xfId="1" applyNumberFormat="1" applyFont="1" applyFill="1" applyBorder="1" applyAlignment="1" applyProtection="1">
      <alignment horizontal="right" vertical="center"/>
    </xf>
    <xf numFmtId="3" fontId="4" fillId="14" borderId="2" xfId="1" applyNumberFormat="1" applyFont="1" applyFill="1" applyBorder="1" applyAlignment="1" applyProtection="1">
      <alignment horizontal="right" vertical="center"/>
    </xf>
    <xf numFmtId="3" fontId="4" fillId="9" borderId="27" xfId="1" applyNumberFormat="1" applyFont="1" applyFill="1" applyBorder="1" applyAlignment="1" applyProtection="1">
      <alignment horizontal="right" vertical="center"/>
    </xf>
    <xf numFmtId="3" fontId="5" fillId="15" borderId="2" xfId="1" applyNumberFormat="1" applyFont="1" applyFill="1" applyBorder="1" applyAlignment="1" applyProtection="1">
      <alignment horizontal="right" vertical="center"/>
    </xf>
    <xf numFmtId="3" fontId="5" fillId="16" borderId="2" xfId="1" applyNumberFormat="1" applyFont="1" applyFill="1" applyBorder="1" applyAlignment="1" applyProtection="1">
      <alignment horizontal="right" vertical="center"/>
    </xf>
    <xf numFmtId="3" fontId="5" fillId="18" borderId="2" xfId="1" applyNumberFormat="1" applyFont="1" applyFill="1" applyBorder="1" applyAlignment="1" applyProtection="1">
      <alignment horizontal="right" vertical="center"/>
    </xf>
    <xf numFmtId="3" fontId="4" fillId="9" borderId="2" xfId="1" applyNumberFormat="1" applyFont="1" applyFill="1" applyBorder="1" applyAlignment="1" applyProtection="1">
      <alignment horizontal="right" vertical="center" wrapText="1"/>
    </xf>
    <xf numFmtId="3" fontId="5" fillId="17" borderId="2" xfId="1" applyNumberFormat="1" applyFont="1" applyFill="1" applyBorder="1" applyAlignment="1" applyProtection="1">
      <alignment horizontal="right" vertical="center"/>
    </xf>
    <xf numFmtId="3" fontId="9" fillId="9" borderId="2" xfId="1" applyNumberFormat="1" applyFont="1" applyFill="1" applyBorder="1" applyAlignment="1" applyProtection="1">
      <alignment horizontal="right" vertical="center"/>
    </xf>
    <xf numFmtId="1" fontId="4" fillId="4" borderId="2" xfId="1" applyNumberFormat="1" applyFont="1" applyFill="1" applyBorder="1" applyAlignment="1" applyProtection="1">
      <alignment horizontal="right" vertical="center"/>
    </xf>
    <xf numFmtId="166" fontId="5" fillId="5" borderId="2" xfId="6" applyNumberFormat="1" applyFont="1" applyFill="1" applyBorder="1" applyAlignment="1" applyProtection="1">
      <alignment horizontal="right" vertical="center"/>
    </xf>
    <xf numFmtId="3" fontId="4" fillId="9" borderId="29" xfId="1" applyNumberFormat="1" applyFont="1" applyFill="1" applyBorder="1" applyAlignment="1" applyProtection="1">
      <alignment horizontal="right" vertical="center"/>
    </xf>
    <xf numFmtId="3" fontId="4" fillId="9" borderId="0" xfId="1" applyNumberFormat="1" applyFont="1" applyFill="1" applyAlignment="1" applyProtection="1">
      <alignment horizontal="right" vertical="center"/>
    </xf>
    <xf numFmtId="3" fontId="11" fillId="0" borderId="2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27" xfId="1" applyNumberFormat="1" applyFont="1" applyFill="1" applyBorder="1" applyAlignment="1" applyProtection="1">
      <alignment horizontal="right" vertical="center"/>
    </xf>
    <xf numFmtId="3" fontId="4" fillId="0" borderId="13" xfId="1" applyNumberFormat="1" applyFont="1" applyFill="1" applyBorder="1" applyAlignment="1" applyProtection="1">
      <alignment horizontal="right" vertical="center"/>
    </xf>
    <xf numFmtId="0" fontId="9" fillId="9" borderId="6" xfId="0" applyFont="1" applyFill="1" applyBorder="1" applyAlignment="1">
      <alignment horizontal="justify" vertical="center" wrapText="1"/>
    </xf>
    <xf numFmtId="1" fontId="4" fillId="6" borderId="31" xfId="1" applyNumberFormat="1" applyFont="1" applyFill="1" applyBorder="1" applyAlignment="1" applyProtection="1">
      <alignment horizontal="center" vertical="center"/>
    </xf>
    <xf numFmtId="1" fontId="9" fillId="9" borderId="28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9" borderId="30" xfId="0" applyFont="1" applyFill="1" applyBorder="1" applyAlignment="1">
      <alignment horizontal="justify" vertical="center" wrapText="1"/>
    </xf>
    <xf numFmtId="0" fontId="4" fillId="0" borderId="0" xfId="1" applyFont="1" applyFill="1" applyAlignment="1" applyProtection="1">
      <alignment horizontal="justify" vertical="center"/>
    </xf>
    <xf numFmtId="0" fontId="14" fillId="0" borderId="0" xfId="0" applyFont="1" applyAlignment="1">
      <alignment horizontal="justify" vertical="center" wrapText="1"/>
    </xf>
    <xf numFmtId="3" fontId="5" fillId="3" borderId="2" xfId="1" applyNumberFormat="1" applyFont="1" applyFill="1" applyBorder="1" applyAlignment="1" applyProtection="1">
      <alignment vertical="center"/>
    </xf>
    <xf numFmtId="3" fontId="9" fillId="9" borderId="22" xfId="0" applyNumberFormat="1" applyFont="1" applyFill="1" applyBorder="1" applyAlignment="1">
      <alignment horizontal="right" vertical="center"/>
    </xf>
    <xf numFmtId="1" fontId="4" fillId="7" borderId="2" xfId="1" applyNumberFormat="1" applyFont="1" applyFill="1" applyBorder="1" applyAlignment="1" applyProtection="1">
      <alignment horizontal="center" vertical="center" wrapText="1"/>
    </xf>
    <xf numFmtId="0" fontId="4" fillId="7" borderId="2" xfId="1" applyFont="1" applyFill="1" applyBorder="1" applyAlignment="1" applyProtection="1">
      <alignment horizontal="center" vertical="center" wrapText="1"/>
    </xf>
    <xf numFmtId="3" fontId="4" fillId="7" borderId="24" xfId="1" applyNumberFormat="1" applyFont="1" applyFill="1" applyBorder="1" applyAlignment="1" applyProtection="1">
      <alignment horizontal="center" vertical="center" wrapText="1"/>
    </xf>
    <xf numFmtId="3" fontId="4" fillId="7" borderId="26" xfId="1" applyNumberFormat="1" applyFont="1" applyFill="1" applyBorder="1" applyAlignment="1" applyProtection="1">
      <alignment horizontal="center" vertical="center" wrapText="1"/>
    </xf>
    <xf numFmtId="3" fontId="7" fillId="15" borderId="2" xfId="1" applyNumberFormat="1" applyFont="1" applyFill="1" applyBorder="1" applyAlignment="1" applyProtection="1">
      <alignment horizontal="justify" vertical="center" wrapText="1"/>
    </xf>
    <xf numFmtId="1" fontId="4" fillId="6" borderId="26" xfId="1" applyNumberFormat="1" applyFont="1" applyFill="1" applyBorder="1" applyAlignment="1" applyProtection="1">
      <alignment horizontal="center" vertical="center"/>
    </xf>
    <xf numFmtId="1" fontId="4" fillId="6" borderId="33" xfId="1" applyNumberFormat="1" applyFont="1" applyFill="1" applyBorder="1" applyAlignment="1" applyProtection="1">
      <alignment horizontal="center" vertical="center"/>
    </xf>
    <xf numFmtId="3" fontId="9" fillId="9" borderId="10" xfId="1" applyNumberFormat="1" applyFont="1" applyFill="1" applyBorder="1" applyAlignment="1" applyProtection="1">
      <alignment horizontal="right" vertical="center"/>
    </xf>
    <xf numFmtId="1" fontId="8" fillId="5" borderId="2" xfId="1" applyNumberFormat="1" applyFont="1" applyFill="1" applyBorder="1" applyAlignment="1" applyProtection="1">
      <alignment horizontal="center" vertical="center" wrapText="1"/>
    </xf>
    <xf numFmtId="1" fontId="4" fillId="0" borderId="10" xfId="1" applyNumberFormat="1" applyFont="1" applyFill="1" applyBorder="1" applyAlignment="1" applyProtection="1">
      <alignment horizontal="center" vertical="center"/>
    </xf>
    <xf numFmtId="1" fontId="4" fillId="5" borderId="6" xfId="1" applyNumberFormat="1" applyFont="1" applyFill="1" applyBorder="1" applyAlignment="1" applyProtection="1">
      <alignment horizontal="center" vertical="center"/>
    </xf>
    <xf numFmtId="1" fontId="5" fillId="5" borderId="2" xfId="1" applyNumberFormat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Alignment="1" applyProtection="1">
      <alignment horizontal="left" vertical="center"/>
    </xf>
    <xf numFmtId="1" fontId="9" fillId="0" borderId="29" xfId="1" applyNumberFormat="1" applyFont="1" applyFill="1" applyBorder="1" applyAlignment="1" applyProtection="1">
      <alignment horizontal="center" vertical="center"/>
    </xf>
    <xf numFmtId="3" fontId="9" fillId="0" borderId="0" xfId="1" applyNumberFormat="1" applyFont="1" applyFill="1" applyAlignment="1" applyProtection="1">
      <alignment horizontal="center" vertical="center"/>
    </xf>
    <xf numFmtId="3" fontId="7" fillId="12" borderId="2" xfId="1" applyNumberFormat="1" applyFont="1" applyFill="1" applyBorder="1" applyAlignment="1" applyProtection="1">
      <alignment horizontal="center" vertical="center"/>
    </xf>
    <xf numFmtId="3" fontId="9" fillId="2" borderId="2" xfId="1" applyNumberFormat="1" applyFont="1" applyFill="1" applyBorder="1" applyAlignment="1" applyProtection="1">
      <alignment horizontal="center" vertical="center"/>
    </xf>
    <xf numFmtId="3" fontId="9" fillId="3" borderId="2" xfId="1" applyNumberFormat="1" applyFont="1" applyFill="1" applyBorder="1" applyAlignment="1" applyProtection="1">
      <alignment horizontal="center" vertical="center"/>
    </xf>
    <xf numFmtId="3" fontId="9" fillId="4" borderId="2" xfId="1" applyNumberFormat="1" applyFont="1" applyFill="1" applyBorder="1" applyAlignment="1" applyProtection="1">
      <alignment horizontal="center" vertical="center"/>
    </xf>
    <xf numFmtId="1" fontId="9" fillId="8" borderId="2" xfId="6" applyNumberFormat="1" applyFont="1" applyFill="1" applyBorder="1" applyAlignment="1" applyProtection="1">
      <alignment horizontal="center" vertical="center"/>
    </xf>
    <xf numFmtId="3" fontId="9" fillId="8" borderId="2" xfId="1" applyNumberFormat="1" applyFont="1" applyFill="1" applyBorder="1" applyAlignment="1" applyProtection="1">
      <alignment horizontal="center" vertical="center"/>
    </xf>
    <xf numFmtId="1" fontId="9" fillId="0" borderId="13" xfId="1" applyNumberFormat="1" applyFont="1" applyFill="1" applyBorder="1" applyAlignment="1" applyProtection="1">
      <alignment horizontal="center" vertical="center"/>
    </xf>
    <xf numFmtId="1" fontId="9" fillId="0" borderId="21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3" fontId="9" fillId="5" borderId="15" xfId="1" applyNumberFormat="1" applyFont="1" applyFill="1" applyBorder="1" applyAlignment="1" applyProtection="1">
      <alignment horizontal="center" vertical="center"/>
    </xf>
    <xf numFmtId="3" fontId="9" fillId="0" borderId="7" xfId="1" applyNumberFormat="1" applyFont="1" applyFill="1" applyBorder="1" applyAlignment="1" applyProtection="1">
      <alignment horizontal="center" vertical="center"/>
    </xf>
    <xf numFmtId="3" fontId="9" fillId="5" borderId="7" xfId="1" applyNumberFormat="1" applyFont="1" applyFill="1" applyBorder="1" applyAlignment="1" applyProtection="1">
      <alignment horizontal="center" vertical="center"/>
    </xf>
    <xf numFmtId="1" fontId="9" fillId="9" borderId="0" xfId="0" applyNumberFormat="1" applyFont="1" applyFill="1" applyAlignment="1">
      <alignment horizontal="center" vertical="center"/>
    </xf>
    <xf numFmtId="3" fontId="9" fillId="5" borderId="23" xfId="1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horizontal="center" vertical="center"/>
    </xf>
    <xf numFmtId="1" fontId="9" fillId="0" borderId="6" xfId="1" applyNumberFormat="1" applyFont="1" applyFill="1" applyBorder="1" applyAlignment="1" applyProtection="1">
      <alignment horizontal="center" vertical="center"/>
    </xf>
    <xf numFmtId="1" fontId="9" fillId="0" borderId="10" xfId="1" applyNumberFormat="1" applyFont="1" applyFill="1" applyBorder="1" applyAlignment="1" applyProtection="1">
      <alignment horizontal="center" vertical="center"/>
    </xf>
    <xf numFmtId="3" fontId="9" fillId="0" borderId="10" xfId="1" applyNumberFormat="1" applyFont="1" applyFill="1" applyBorder="1" applyAlignment="1" applyProtection="1">
      <alignment horizontal="center" vertical="center"/>
    </xf>
    <xf numFmtId="3" fontId="9" fillId="5" borderId="6" xfId="1" applyNumberFormat="1" applyFont="1" applyFill="1" applyBorder="1" applyAlignment="1" applyProtection="1">
      <alignment horizontal="center" vertical="center"/>
    </xf>
    <xf numFmtId="1" fontId="9" fillId="0" borderId="7" xfId="1" applyNumberFormat="1" applyFont="1" applyFill="1" applyBorder="1" applyAlignment="1" applyProtection="1">
      <alignment horizontal="center" vertical="center"/>
    </xf>
    <xf numFmtId="1" fontId="9" fillId="0" borderId="2" xfId="6" applyNumberFormat="1" applyFont="1" applyFill="1" applyBorder="1" applyAlignment="1" applyProtection="1">
      <alignment horizontal="center" vertical="center"/>
    </xf>
    <xf numFmtId="1" fontId="9" fillId="0" borderId="5" xfId="1" applyNumberFormat="1" applyFont="1" applyFill="1" applyBorder="1" applyAlignment="1" applyProtection="1">
      <alignment horizontal="center" vertical="center"/>
    </xf>
    <xf numFmtId="1" fontId="9" fillId="0" borderId="14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5" xfId="1" applyNumberFormat="1" applyFont="1" applyFill="1" applyBorder="1" applyAlignment="1" applyProtection="1">
      <alignment horizontal="center" vertical="center"/>
    </xf>
    <xf numFmtId="1" fontId="9" fillId="10" borderId="2" xfId="1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3" fontId="9" fillId="0" borderId="24" xfId="1" applyNumberFormat="1" applyFont="1" applyFill="1" applyBorder="1" applyAlignment="1" applyProtection="1">
      <alignment horizontal="center" vertical="center"/>
    </xf>
    <xf numFmtId="3" fontId="9" fillId="9" borderId="2" xfId="1" applyNumberFormat="1" applyFont="1" applyFill="1" applyBorder="1" applyAlignment="1" applyProtection="1">
      <alignment horizontal="center" vertical="center"/>
    </xf>
    <xf numFmtId="1" fontId="9" fillId="8" borderId="2" xfId="1" applyNumberFormat="1" applyFont="1" applyFill="1" applyBorder="1" applyAlignment="1" applyProtection="1">
      <alignment horizontal="center" vertical="center"/>
    </xf>
    <xf numFmtId="3" fontId="9" fillId="0" borderId="0" xfId="1" applyNumberFormat="1" applyFont="1" applyFill="1" applyAlignment="1" applyProtection="1">
      <alignment horizontal="left" vertical="center"/>
    </xf>
    <xf numFmtId="1" fontId="9" fillId="0" borderId="24" xfId="1" applyNumberFormat="1" applyFont="1" applyFill="1" applyBorder="1" applyAlignment="1" applyProtection="1">
      <alignment horizontal="center" vertical="center"/>
    </xf>
    <xf numFmtId="3" fontId="7" fillId="4" borderId="2" xfId="1" applyNumberFormat="1" applyFont="1" applyFill="1" applyBorder="1" applyAlignment="1" applyProtection="1">
      <alignment horizontal="left" vertical="center" wrapText="1"/>
    </xf>
    <xf numFmtId="3" fontId="9" fillId="5" borderId="30" xfId="1" applyNumberFormat="1" applyFont="1" applyFill="1" applyBorder="1" applyAlignment="1" applyProtection="1">
      <alignment horizontal="center" vertical="center"/>
    </xf>
    <xf numFmtId="1" fontId="9" fillId="9" borderId="6" xfId="1" applyNumberFormat="1" applyFont="1" applyFill="1" applyBorder="1" applyAlignment="1" applyProtection="1">
      <alignment horizontal="center" vertical="center"/>
    </xf>
    <xf numFmtId="3" fontId="9" fillId="0" borderId="0" xfId="1" applyNumberFormat="1" applyFont="1" applyFill="1" applyAlignment="1" applyProtection="1">
      <alignment horizontal="right" vertical="center"/>
    </xf>
    <xf numFmtId="3" fontId="7" fillId="12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right" vertical="center"/>
    </xf>
    <xf numFmtId="3" fontId="7" fillId="3" borderId="2" xfId="1" applyNumberFormat="1" applyFont="1" applyFill="1" applyBorder="1" applyAlignment="1" applyProtection="1">
      <alignment horizontal="right" vertical="center"/>
    </xf>
    <xf numFmtId="3" fontId="7" fillId="4" borderId="2" xfId="1" applyNumberFormat="1" applyFont="1" applyFill="1" applyBorder="1" applyAlignment="1" applyProtection="1">
      <alignment horizontal="right" vertical="center"/>
    </xf>
    <xf numFmtId="3" fontId="9" fillId="0" borderId="3" xfId="1" applyNumberFormat="1" applyFont="1" applyFill="1" applyBorder="1" applyAlignment="1" applyProtection="1">
      <alignment horizontal="right" vertical="center"/>
    </xf>
    <xf numFmtId="3" fontId="7" fillId="5" borderId="4" xfId="1" applyNumberFormat="1" applyFont="1" applyFill="1" applyBorder="1" applyAlignment="1" applyProtection="1">
      <alignment horizontal="right" vertical="center"/>
    </xf>
    <xf numFmtId="3" fontId="9" fillId="9" borderId="6" xfId="2" applyNumberFormat="1" applyFont="1" applyFill="1" applyBorder="1" applyAlignment="1">
      <alignment horizontal="right" vertical="center" wrapText="1"/>
    </xf>
    <xf numFmtId="3" fontId="9" fillId="0" borderId="7" xfId="1" applyNumberFormat="1" applyFont="1" applyFill="1" applyBorder="1" applyAlignment="1" applyProtection="1">
      <alignment horizontal="right" vertical="center"/>
    </xf>
    <xf numFmtId="3" fontId="9" fillId="8" borderId="2" xfId="1" applyNumberFormat="1" applyFont="1" applyFill="1" applyBorder="1" applyAlignment="1" applyProtection="1">
      <alignment horizontal="right" vertical="center"/>
    </xf>
    <xf numFmtId="3" fontId="7" fillId="8" borderId="2" xfId="1" applyNumberFormat="1" applyFont="1" applyFill="1" applyBorder="1" applyAlignment="1" applyProtection="1">
      <alignment horizontal="right" vertical="center"/>
    </xf>
    <xf numFmtId="3" fontId="9" fillId="0" borderId="8" xfId="2" applyNumberFormat="1" applyFont="1" applyBorder="1" applyAlignment="1">
      <alignment horizontal="right" vertical="center" wrapText="1"/>
    </xf>
    <xf numFmtId="3" fontId="9" fillId="0" borderId="9" xfId="1" applyNumberFormat="1" applyFont="1" applyFill="1" applyBorder="1" applyAlignment="1" applyProtection="1">
      <alignment horizontal="right" vertical="center"/>
    </xf>
    <xf numFmtId="3" fontId="7" fillId="3" borderId="2" xfId="1" applyNumberFormat="1" applyFont="1" applyFill="1" applyBorder="1" applyAlignment="1" applyProtection="1">
      <alignment vertical="center"/>
    </xf>
    <xf numFmtId="3" fontId="7" fillId="4" borderId="7" xfId="1" applyNumberFormat="1" applyFont="1" applyFill="1" applyBorder="1" applyAlignment="1" applyProtection="1">
      <alignment horizontal="right" vertical="center"/>
    </xf>
    <xf numFmtId="3" fontId="7" fillId="5" borderId="15" xfId="1" applyNumberFormat="1" applyFont="1" applyFill="1" applyBorder="1" applyAlignment="1" applyProtection="1">
      <alignment horizontal="right" vertical="center"/>
    </xf>
    <xf numFmtId="3" fontId="9" fillId="9" borderId="6" xfId="1" applyNumberFormat="1" applyFont="1" applyFill="1" applyBorder="1" applyAlignment="1" applyProtection="1">
      <alignment horizontal="right" vertical="center"/>
    </xf>
    <xf numFmtId="3" fontId="9" fillId="0" borderId="10" xfId="1" applyNumberFormat="1" applyFont="1" applyFill="1" applyBorder="1" applyAlignment="1" applyProtection="1">
      <alignment horizontal="right" vertical="center"/>
    </xf>
    <xf numFmtId="3" fontId="7" fillId="5" borderId="7" xfId="1" applyNumberFormat="1" applyFont="1" applyFill="1" applyBorder="1" applyAlignment="1" applyProtection="1">
      <alignment horizontal="right" vertical="center"/>
    </xf>
    <xf numFmtId="3" fontId="9" fillId="0" borderId="26" xfId="1" applyNumberFormat="1" applyFont="1" applyFill="1" applyBorder="1" applyAlignment="1" applyProtection="1">
      <alignment horizontal="right" vertical="center"/>
    </xf>
    <xf numFmtId="3" fontId="9" fillId="0" borderId="13" xfId="0" applyNumberFormat="1" applyFont="1" applyFill="1" applyBorder="1" applyAlignment="1" applyProtection="1">
      <alignment horizontal="right" vertical="center"/>
    </xf>
    <xf numFmtId="3" fontId="9" fillId="0" borderId="24" xfId="1" applyNumberFormat="1" applyFont="1" applyFill="1" applyBorder="1" applyAlignment="1" applyProtection="1">
      <alignment horizontal="right" vertical="center"/>
    </xf>
    <xf numFmtId="3" fontId="7" fillId="15" borderId="2" xfId="1" applyNumberFormat="1" applyFont="1" applyFill="1" applyBorder="1" applyAlignment="1" applyProtection="1">
      <alignment horizontal="right" vertical="center"/>
    </xf>
    <xf numFmtId="3" fontId="7" fillId="16" borderId="2" xfId="1" applyNumberFormat="1" applyFont="1" applyFill="1" applyBorder="1" applyAlignment="1" applyProtection="1">
      <alignment horizontal="right" vertical="center"/>
    </xf>
    <xf numFmtId="3" fontId="7" fillId="18" borderId="2" xfId="1" applyNumberFormat="1" applyFont="1" applyFill="1" applyBorder="1" applyAlignment="1" applyProtection="1">
      <alignment horizontal="right" vertical="center"/>
    </xf>
    <xf numFmtId="3" fontId="9" fillId="9" borderId="24" xfId="1" applyNumberFormat="1" applyFont="1" applyFill="1" applyBorder="1" applyAlignment="1" applyProtection="1">
      <alignment horizontal="right" vertical="center"/>
    </xf>
    <xf numFmtId="3" fontId="7" fillId="17" borderId="2" xfId="1" applyNumberFormat="1" applyFont="1" applyFill="1" applyBorder="1" applyAlignment="1" applyProtection="1">
      <alignment horizontal="right" vertical="center"/>
    </xf>
    <xf numFmtId="166" fontId="7" fillId="5" borderId="2" xfId="6" applyNumberFormat="1" applyFont="1" applyFill="1" applyBorder="1" applyAlignment="1" applyProtection="1">
      <alignment horizontal="right" vertical="center"/>
    </xf>
    <xf numFmtId="3" fontId="9" fillId="9" borderId="29" xfId="1" applyNumberFormat="1" applyFont="1" applyFill="1" applyBorder="1" applyAlignment="1" applyProtection="1">
      <alignment horizontal="right" vertical="center"/>
    </xf>
    <xf numFmtId="3" fontId="9" fillId="0" borderId="6" xfId="1" applyNumberFormat="1" applyFont="1" applyFill="1" applyBorder="1" applyAlignment="1" applyProtection="1">
      <alignment horizontal="right" vertical="center"/>
    </xf>
    <xf numFmtId="1" fontId="9" fillId="0" borderId="0" xfId="1" applyNumberFormat="1" applyFont="1" applyFill="1" applyAlignment="1" applyProtection="1">
      <alignment horizontal="center" vertical="center"/>
    </xf>
    <xf numFmtId="3" fontId="5" fillId="5" borderId="7" xfId="1" applyNumberFormat="1" applyFont="1" applyFill="1" applyBorder="1" applyAlignment="1" applyProtection="1">
      <alignment horizontal="justify" vertical="center" wrapText="1"/>
    </xf>
    <xf numFmtId="1" fontId="4" fillId="5" borderId="7" xfId="1" applyNumberFormat="1" applyFont="1" applyFill="1" applyBorder="1" applyAlignment="1" applyProtection="1">
      <alignment horizontal="center" vertical="center"/>
    </xf>
    <xf numFmtId="3" fontId="4" fillId="9" borderId="10" xfId="1" applyNumberFormat="1" applyFont="1" applyFill="1" applyBorder="1" applyAlignment="1" applyProtection="1">
      <alignment horizontal="justify" vertical="center" wrapText="1"/>
    </xf>
    <xf numFmtId="3" fontId="4" fillId="7" borderId="29" xfId="1" applyNumberFormat="1" applyFont="1" applyFill="1" applyBorder="1" applyAlignment="1" applyProtection="1">
      <alignment horizontal="center" vertical="center" wrapText="1"/>
    </xf>
    <xf numFmtId="42" fontId="13" fillId="0" borderId="0" xfId="8" applyFont="1" applyAlignment="1">
      <alignment horizontal="right"/>
    </xf>
    <xf numFmtId="41" fontId="13" fillId="0" borderId="0" xfId="7" applyFont="1"/>
    <xf numFmtId="41" fontId="0" fillId="0" borderId="0" xfId="7" applyFont="1"/>
    <xf numFmtId="3" fontId="4" fillId="9" borderId="0" xfId="1" applyNumberFormat="1" applyFont="1" applyFill="1" applyAlignment="1" applyProtection="1">
      <alignment horizontal="left" vertical="center"/>
    </xf>
    <xf numFmtId="3" fontId="11" fillId="0" borderId="0" xfId="1" applyNumberFormat="1" applyFont="1" applyFill="1" applyAlignment="1" applyProtection="1">
      <alignment horizontal="left" vertical="center"/>
    </xf>
    <xf numFmtId="3" fontId="4" fillId="0" borderId="0" xfId="1" applyNumberFormat="1" applyFont="1" applyFill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horizontal="left" vertical="center"/>
    </xf>
    <xf numFmtId="3" fontId="4" fillId="2" borderId="5" xfId="1" applyNumberFormat="1" applyFont="1" applyFill="1" applyBorder="1" applyAlignment="1" applyProtection="1">
      <alignment horizontal="left" vertical="center"/>
    </xf>
    <xf numFmtId="3" fontId="5" fillId="12" borderId="2" xfId="1" applyNumberFormat="1" applyFont="1" applyFill="1" applyBorder="1" applyAlignment="1" applyProtection="1">
      <alignment horizontal="center" vertical="center"/>
    </xf>
    <xf numFmtId="3" fontId="4" fillId="12" borderId="2" xfId="1" applyNumberFormat="1" applyFont="1" applyFill="1" applyBorder="1" applyAlignment="1" applyProtection="1">
      <alignment horizontal="center" vertical="center"/>
    </xf>
    <xf numFmtId="1" fontId="9" fillId="9" borderId="5" xfId="1" applyNumberFormat="1" applyFont="1" applyFill="1" applyBorder="1" applyAlignment="1" applyProtection="1">
      <alignment horizontal="center" vertical="center"/>
    </xf>
    <xf numFmtId="3" fontId="4" fillId="9" borderId="21" xfId="1" applyNumberFormat="1" applyFont="1" applyFill="1" applyBorder="1" applyAlignment="1" applyProtection="1">
      <alignment horizontal="right" vertical="center"/>
    </xf>
    <xf numFmtId="3" fontId="4" fillId="9" borderId="21" xfId="1" applyNumberFormat="1" applyFont="1" applyFill="1" applyBorder="1" applyAlignment="1" applyProtection="1">
      <alignment horizontal="justify" vertical="center" wrapText="1"/>
    </xf>
    <xf numFmtId="3" fontId="4" fillId="7" borderId="21" xfId="1" applyNumberFormat="1" applyFont="1" applyFill="1" applyBorder="1" applyAlignment="1" applyProtection="1">
      <alignment horizontal="center" vertical="center" wrapText="1"/>
    </xf>
    <xf numFmtId="1" fontId="9" fillId="9" borderId="21" xfId="1" applyNumberFormat="1" applyFont="1" applyFill="1" applyBorder="1" applyAlignment="1" applyProtection="1">
      <alignment horizontal="center" vertical="center"/>
    </xf>
    <xf numFmtId="1" fontId="4" fillId="9" borderId="21" xfId="1" applyNumberFormat="1" applyFont="1" applyFill="1" applyBorder="1" applyAlignment="1" applyProtection="1">
      <alignment horizontal="center" vertical="center"/>
    </xf>
    <xf numFmtId="1" fontId="4" fillId="6" borderId="21" xfId="1" applyNumberFormat="1" applyFont="1" applyFill="1" applyBorder="1" applyAlignment="1" applyProtection="1">
      <alignment horizontal="center" vertical="center"/>
    </xf>
    <xf numFmtId="3" fontId="9" fillId="9" borderId="21" xfId="1" applyNumberFormat="1" applyFont="1" applyFill="1" applyBorder="1" applyAlignment="1" applyProtection="1">
      <alignment horizontal="right" vertical="center"/>
    </xf>
    <xf numFmtId="3" fontId="4" fillId="9" borderId="32" xfId="1" applyNumberFormat="1" applyFont="1" applyFill="1" applyBorder="1" applyAlignment="1" applyProtection="1">
      <alignment horizontal="right" vertical="center"/>
    </xf>
    <xf numFmtId="1" fontId="4" fillId="6" borderId="32" xfId="1" applyNumberFormat="1" applyFont="1" applyFill="1" applyBorder="1" applyAlignment="1" applyProtection="1">
      <alignment horizontal="center" vertical="center" wrapText="1"/>
    </xf>
    <xf numFmtId="3" fontId="4" fillId="9" borderId="6" xfId="1" applyNumberFormat="1" applyFont="1" applyFill="1" applyBorder="1" applyAlignment="1" applyProtection="1">
      <alignment horizontal="justify" vertical="center"/>
    </xf>
    <xf numFmtId="3" fontId="9" fillId="9" borderId="25" xfId="1" applyNumberFormat="1" applyFont="1" applyFill="1" applyBorder="1" applyAlignment="1" applyProtection="1">
      <alignment horizontal="justify" vertical="center" wrapText="1"/>
    </xf>
    <xf numFmtId="0" fontId="16" fillId="0" borderId="0" xfId="1" applyFont="1" applyAlignment="1">
      <alignment horizontal="center" vertical="center" wrapText="1"/>
    </xf>
    <xf numFmtId="0" fontId="5" fillId="0" borderId="0" xfId="1" applyFont="1" applyFill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</cellXfs>
  <cellStyles count="9">
    <cellStyle name="Millares" xfId="6" builtinId="3"/>
    <cellStyle name="Millares [0]" xfId="7" builtinId="6"/>
    <cellStyle name="Millares 23" xfId="4"/>
    <cellStyle name="Moneda [0]" xfId="8" builtinId="7"/>
    <cellStyle name="Moneda [0] 6" xfId="3"/>
    <cellStyle name="Normal" xfId="0" builtinId="0"/>
    <cellStyle name="Normal 34" xfId="5"/>
    <cellStyle name="Normal 50 3" xfId="2"/>
    <cellStyle name="Normal 5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53486</xdr:colOff>
      <xdr:row>0</xdr:row>
      <xdr:rowOff>66675</xdr:rowOff>
    </xdr:from>
    <xdr:to>
      <xdr:col>1</xdr:col>
      <xdr:colOff>2638425</xdr:colOff>
      <xdr:row>4</xdr:row>
      <xdr:rowOff>108543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B67175-74D4-40D9-8E7D-49C3C78AA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6" y="66675"/>
          <a:ext cx="3118339" cy="61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742950</xdr:colOff>
      <xdr:row>0</xdr:row>
      <xdr:rowOff>39565</xdr:rowOff>
    </xdr:from>
    <xdr:to>
      <xdr:col>12</xdr:col>
      <xdr:colOff>876300</xdr:colOff>
      <xdr:row>4</xdr:row>
      <xdr:rowOff>118696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90FD484A-8EC2-4A0F-83F4-AC4BFE2EE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39565"/>
          <a:ext cx="1866900" cy="65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Mis%20documentos\windows\TEMP\DATOS\EXCEL\PREAN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GDALE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ri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Pr2201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REG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UNCIONAM972000sh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-jcasteblanco\Consejos%20Anticorrupci&#243;n\1_Elabora\Consejos%20Anticorrupci&#243;n\Doc%20Base\Adicionales\Transferencias_Sectores%20x%20Mpios%2094-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RESTO\SOCIAL\MODESTS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STERIO%20DE%20HACIENDA\Hojas%20de%20parametrizaci&#243;n\HVPARAMETRIZACION%202012\HVPARAMETRIZACION_MARZO_2012\Gastos_inversion_marzo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ec2000go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Configuraci&#243;n%20local\Archivos%20temporales%20de%20Internet\OLK3\Consejos%20comunales\Cifras%20soporte\Educaci&#243;n\COSTOS%20Y%20RECURSOS%20EDUCACION%20BASI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F%201997%20Cier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soreria%201997%20Cierre%20ene2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2001\ejecuaasepaoctu2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elo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o\C\WINNT\Profiles\presup.001\Personal\NELSONIV\DATOS\EXCEL\PREANT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PRESUPUEST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JECDISYGAS03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972000%20a%20julio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parada\Mis%20documentos\Ren%20Admon%20Publ\BASURA2%2012nov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Nombres%20Datamart\Documents%20and%20Settings\gcastel\Mis%20documentos\Variedades\Afros\Afros%20con%20Dp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PI\CAPACITACI&#211;N%20SPIIP\2020\Cat&#225;logo%20de%20Productos\CAT&#193;LOGOS%20ANTERIORES\CARGADOS%20MGA\CAT&#193;LOGO%20MGA%2001_%202701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&#193;LOGO%20DE%20PRODUCTO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oec7MAR00adicionPPT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OS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gob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4ju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gobie%20CHEQUE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RBOCOL\MODCARB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FE\MODCAF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  <sheetName val="ANUA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2653568743.0700002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824677664.61000001</v>
          </cell>
          <cell r="N4">
            <v>13469735188.629999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8240638397.6299992</v>
          </cell>
          <cell r="L6">
            <v>1406938263.0100002</v>
          </cell>
          <cell r="M6">
            <v>602973541.28999996</v>
          </cell>
          <cell r="N6">
            <v>9848567841.0699997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191399564.86000001</v>
          </cell>
          <cell r="M7">
            <v>82028384.939999998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553441324.17000008</v>
          </cell>
          <cell r="M8">
            <v>237189138.92999998</v>
          </cell>
          <cell r="N8">
            <v>3874089269.1900001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948569428.80000007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349245525.30000001</v>
          </cell>
          <cell r="M10">
            <v>149676653.69999999</v>
          </cell>
          <cell r="N10">
            <v>2444718677.0999999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580794372.06000006</v>
          </cell>
          <cell r="M11">
            <v>248911873.73999998</v>
          </cell>
          <cell r="N11">
            <v>4065560604.4200001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3370059529.0799999</v>
          </cell>
          <cell r="L12">
            <v>575376017.16000009</v>
          </cell>
          <cell r="M12">
            <v>246589721.63999999</v>
          </cell>
          <cell r="N12">
            <v>4027632120.1199999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189222904.88640001</v>
          </cell>
          <cell r="M13">
            <v>81095530.665600002</v>
          </cell>
          <cell r="N13">
            <v>1324560334.2047999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999384752.80000007</v>
          </cell>
          <cell r="K15">
            <v>1053637067.9519999</v>
          </cell>
          <cell r="L15">
            <v>179889255.50400001</v>
          </cell>
          <cell r="M15">
            <v>77095395.215999991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3609774663.6799998</v>
          </cell>
          <cell r="L16">
            <v>616302991.36000001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593450059.79000008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6052975265.8699999</v>
          </cell>
          <cell r="L19">
            <v>1033434801.4900001</v>
          </cell>
          <cell r="M19">
            <v>442900629.20999998</v>
          </cell>
          <cell r="N19">
            <v>7234043610.4300003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2613539305.9200001</v>
          </cell>
          <cell r="L20">
            <v>446214027.84000003</v>
          </cell>
          <cell r="M20">
            <v>191234583.35999998</v>
          </cell>
          <cell r="N20">
            <v>3123498194.8800001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720258665.63000011</v>
          </cell>
          <cell r="M21">
            <v>308682285.26999998</v>
          </cell>
          <cell r="N21">
            <v>5041810659.4099998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4456897494.9499998</v>
          </cell>
          <cell r="L22">
            <v>760933718.6500001</v>
          </cell>
          <cell r="M22">
            <v>326114450.84999996</v>
          </cell>
          <cell r="N22">
            <v>5326536030.5500002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2122413287.5511999</v>
          </cell>
          <cell r="O23" t="str">
            <v>SINCELEJO</v>
          </cell>
        </row>
        <row r="24">
          <cell r="B24" t="str">
            <v xml:space="preserve"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675124909.13000011</v>
          </cell>
          <cell r="M24">
            <v>289339246.76999998</v>
          </cell>
          <cell r="N24">
            <v>4725874363.9099998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3079782177.0100002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658012514.04000008</v>
          </cell>
          <cell r="K26">
            <v>693733193.37360001</v>
          </cell>
          <cell r="L26">
            <v>118442252.52720001</v>
          </cell>
          <cell r="M26">
            <v>50760965.368799999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954375544.08000004</v>
          </cell>
          <cell r="K27">
            <v>1006184502.1872</v>
          </cell>
          <cell r="L27">
            <v>171787597.93440002</v>
          </cell>
          <cell r="M27">
            <v>73623256.257599995</v>
          </cell>
          <cell r="N27">
            <v>1202513185.5408001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556275638.36879992</v>
          </cell>
          <cell r="L28">
            <v>94973889.477599993</v>
          </cell>
          <cell r="M28">
            <v>40703095.490399994</v>
          </cell>
          <cell r="N28">
            <v>664817226.34319985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589329767.32000005</v>
          </cell>
          <cell r="K30">
            <v>621321954.68879986</v>
          </cell>
          <cell r="L30">
            <v>106079358.11759999</v>
          </cell>
          <cell r="M30">
            <v>45462582.050399996</v>
          </cell>
          <cell r="N30">
            <v>742555506.82319987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583842474.88000011</v>
          </cell>
          <cell r="K31">
            <v>615536780.65919995</v>
          </cell>
          <cell r="L31">
            <v>105091645.47840001</v>
          </cell>
          <cell r="M31">
            <v>45039276.633599997</v>
          </cell>
          <cell r="N31">
            <v>735641518.34879994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737330782.44000006</v>
          </cell>
          <cell r="K32">
            <v>777357310.62959993</v>
          </cell>
          <cell r="L32">
            <v>132719540.8392</v>
          </cell>
          <cell r="M32">
            <v>56879803.216799997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87454534.456800014</v>
          </cell>
          <cell r="M33">
            <v>37480514.767200001</v>
          </cell>
          <cell r="N33">
            <v>612181741.19760001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25565939.474399999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55660570785.937988</v>
          </cell>
          <cell r="L39">
            <v>9503024280.5259972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8052953883.5200005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7055121680.3592024</v>
          </cell>
          <cell r="M43">
            <v>3023623577.2967987</v>
          </cell>
          <cell r="N43">
            <v>49385851762.514412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8864205778.9600029</v>
          </cell>
          <cell r="K44">
            <v>10351520088.5364</v>
          </cell>
          <cell r="L44">
            <v>1767332698.0428002</v>
          </cell>
          <cell r="M44">
            <v>757428299.16120005</v>
          </cell>
          <cell r="N44">
            <v>12371328886.299601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7184855589.8399992</v>
          </cell>
          <cell r="L45">
            <v>1226682661.6800001</v>
          </cell>
          <cell r="M45">
            <v>525721140.71999997</v>
          </cell>
          <cell r="N45">
            <v>8586778631.7600002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1864123788.9960001</v>
          </cell>
          <cell r="M47">
            <v>798910195.28400004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2858379906.1888008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39278797044.199989</v>
          </cell>
          <cell r="K49">
            <v>46279584989.928001</v>
          </cell>
          <cell r="L49">
            <v>7901392559.2560005</v>
          </cell>
          <cell r="M49">
            <v>3386311096.8240008</v>
          </cell>
          <cell r="N49">
            <v>55309747914.792007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12002469023.440001</v>
          </cell>
          <cell r="K50">
            <v>12654031627.569601</v>
          </cell>
          <cell r="L50">
            <v>2160444424.2192001</v>
          </cell>
          <cell r="M50">
            <v>925904753.23679996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13430323476.381599</v>
          </cell>
          <cell r="L51">
            <v>2292982056.9431996</v>
          </cell>
          <cell r="M51">
            <v>982706595.83279955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6117391002.5200005</v>
          </cell>
          <cell r="K52">
            <v>6449477942.6567993</v>
          </cell>
          <cell r="L52">
            <v>1101130380.4536002</v>
          </cell>
          <cell r="M52">
            <v>471913020.19440001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14531961534.719999</v>
          </cell>
          <cell r="K53">
            <v>16782112116.224794</v>
          </cell>
          <cell r="L53">
            <v>2865238653.9896002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10120491855.040001</v>
          </cell>
          <cell r="K54">
            <v>10669889984.313599</v>
          </cell>
          <cell r="L54">
            <v>1821688533.9071999</v>
          </cell>
          <cell r="M54">
            <v>780723657.38880014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4648579095.1852007</v>
          </cell>
          <cell r="M55">
            <v>1992248183.6507995</v>
          </cell>
          <cell r="N55">
            <v>32540053666.296398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2554171100.4095998</v>
          </cell>
          <cell r="M56">
            <v>1094644757.3184001</v>
          </cell>
          <cell r="N56">
            <v>17879197702.867199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3944950753.7880001</v>
          </cell>
          <cell r="L57">
            <v>673528177.47600019</v>
          </cell>
          <cell r="M57">
            <v>288654933.204</v>
          </cell>
          <cell r="N57">
            <v>4714697242.3320007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4044925017.8400002</v>
          </cell>
          <cell r="K58">
            <v>6109638110.5355988</v>
          </cell>
          <cell r="L58">
            <v>1043108945.7012001</v>
          </cell>
          <cell r="M58">
            <v>447046691.01479995</v>
          </cell>
          <cell r="N58">
            <v>7301762619.9084005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5609424756.2332001</v>
          </cell>
          <cell r="M59">
            <v>2404039181.2427979</v>
          </cell>
          <cell r="N59">
            <v>39265973293.632401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14158283649.249599</v>
          </cell>
        </row>
        <row r="61">
          <cell r="B61" t="str">
            <v xml:space="preserve"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19965250269.600788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2659487956.1599998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5846797435.0800009</v>
          </cell>
          <cell r="K64">
            <v>6164195010.1271992</v>
          </cell>
          <cell r="L64">
            <v>1052423538.3144</v>
          </cell>
          <cell r="M64">
            <v>451038659.27759999</v>
          </cell>
          <cell r="N64">
            <v>7366964768.2007999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6715246572.1599998</v>
          </cell>
          <cell r="K65">
            <v>7079788528.9343996</v>
          </cell>
          <cell r="L65">
            <v>1208744382.9888</v>
          </cell>
          <cell r="M65">
            <v>518033306.99519998</v>
          </cell>
          <cell r="N65">
            <v>8461210680.9215994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54429090.156000003</v>
          </cell>
          <cell r="M66">
            <v>23326752.923999999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456092795.99519998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1962248713.4879999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83975936.911200002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 xml:space="preserve"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 refreshError="1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/>
          </cell>
          <cell r="P6" t="str">
            <v>VIGENTE</v>
          </cell>
          <cell r="Q6" t="str">
            <v xml:space="preserve"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/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34366401.332317002</v>
          </cell>
          <cell r="F10">
            <v>39798591.996973999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34366401.332317002</v>
          </cell>
          <cell r="Q10">
            <v>34716620.206469998</v>
          </cell>
          <cell r="R10">
            <v>39798591.996973999</v>
          </cell>
          <cell r="S10">
            <v>15.806690412908452</v>
          </cell>
          <cell r="T10">
            <v>14.638440494149529</v>
          </cell>
        </row>
        <row r="12">
          <cell r="A12" t="str">
            <v>1.</v>
          </cell>
          <cell r="B12" t="str">
            <v>INGRESOS CORRIENTES</v>
          </cell>
          <cell r="E12">
            <v>14973958.125847001</v>
          </cell>
          <cell r="F12">
            <v>17813984</v>
          </cell>
          <cell r="G12">
            <v>18.966433926716707</v>
          </cell>
          <cell r="H12">
            <v>43.571504566484812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14973958.125847001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42.510860705865539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 xml:space="preserve">        1.1.1. IMPUESTOS DIRECTOS</v>
          </cell>
          <cell r="E16">
            <v>5845082</v>
          </cell>
          <cell r="F16">
            <v>6285366</v>
          </cell>
          <cell r="G16">
            <v>7.5325547186506636</v>
          </cell>
          <cell r="H16">
            <v>17.008129374615326</v>
          </cell>
          <cell r="I16">
            <v>15.792935590479921</v>
          </cell>
          <cell r="M16" t="str">
            <v xml:space="preserve"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7.5325547186506636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7.5325547186506636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7.5325547186506636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 xml:space="preserve">        1.1.2. IMPUESTOS INDIRECTOS</v>
          </cell>
          <cell r="E19">
            <v>8764371</v>
          </cell>
          <cell r="F19">
            <v>11084261.000000462</v>
          </cell>
          <cell r="G19">
            <v>26.469554974343978</v>
          </cell>
          <cell r="H19">
            <v>25.502731331250217</v>
          </cell>
          <cell r="I19">
            <v>27.850887289789622</v>
          </cell>
          <cell r="M19" t="str">
            <v xml:space="preserve"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26.469554974343978</v>
          </cell>
          <cell r="T19">
            <v>18.482643353519258</v>
          </cell>
        </row>
        <row r="20">
          <cell r="B20" t="str">
            <v xml:space="preserve"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3.5397072513847201</v>
          </cell>
          <cell r="I20">
            <v>4.1369051451007284</v>
          </cell>
          <cell r="M20" t="str">
            <v xml:space="preserve"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 xml:space="preserve"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20.397503008692439</v>
          </cell>
          <cell r="M21" t="str">
            <v xml:space="preserve"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19.849496636919149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6.6974379400222617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 xml:space="preserve"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 xml:space="preserve"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32.753111432706227</v>
          </cell>
        </row>
        <row r="25">
          <cell r="B25" t="str">
            <v xml:space="preserve"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168.11544011544009</v>
          </cell>
          <cell r="H25">
            <v>0.40330088291690069</v>
          </cell>
          <cell r="I25">
            <v>0.93372147443872999</v>
          </cell>
          <cell r="M25" t="str">
            <v xml:space="preserve"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168.11544011544009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30.486058461797661</v>
          </cell>
          <cell r="H26">
            <v>6.9084917476284674E-2</v>
          </cell>
          <cell r="I26">
            <v>7.7841949791478793E-2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30.486058461797661</v>
          </cell>
          <cell r="T26">
            <v>35.419854001835915</v>
          </cell>
        </row>
        <row r="27">
          <cell r="B27" t="str">
            <v xml:space="preserve">NUMERAL </v>
          </cell>
          <cell r="C27" t="str">
            <v>0004</v>
          </cell>
          <cell r="D27" t="str">
            <v>IMPUESTO 5% PASAJES INTERNACIONALES</v>
          </cell>
          <cell r="E27">
            <v>8559.2999999999993</v>
          </cell>
          <cell r="H27">
            <v>2.4906011884203664E-2</v>
          </cell>
          <cell r="I27">
            <v>0</v>
          </cell>
          <cell r="M27" t="str">
            <v xml:space="preserve">NUMERAL </v>
          </cell>
          <cell r="N27" t="str">
            <v>0004</v>
          </cell>
          <cell r="O27" t="str">
            <v>IMPUESTO 5% PASAJES INTERNACIONALES</v>
          </cell>
          <cell r="P27">
            <v>8559.2999999999993</v>
          </cell>
        </row>
        <row r="28">
          <cell r="B28" t="str">
            <v xml:space="preserve"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3.9008157619906898E-2</v>
          </cell>
          <cell r="I28">
            <v>6.9515022044256053E-2</v>
          </cell>
          <cell r="M28" t="str">
            <v xml:space="preserve"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 xml:space="preserve"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86.494091164884651</v>
          </cell>
          <cell r="H29">
            <v>5.1707479721741162E-3</v>
          </cell>
          <cell r="I29">
            <v>8.3269277472227485E-3</v>
          </cell>
          <cell r="M29" t="str">
            <v xml:space="preserve"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86.494091164884651</v>
          </cell>
          <cell r="T29">
            <v>86.494091164884651</v>
          </cell>
        </row>
        <row r="30">
          <cell r="B30" t="str">
            <v xml:space="preserve"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 xml:space="preserve"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364505.12584699999</v>
          </cell>
          <cell r="F32">
            <v>444356.99999953806</v>
          </cell>
          <cell r="G32">
            <v>21.906927637021955</v>
          </cell>
          <cell r="H32">
            <v>1.0606438606192721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364505.12584699999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364505.12584699999</v>
          </cell>
          <cell r="F33">
            <v>444356.99999953806</v>
          </cell>
          <cell r="G33">
            <v>21.906927637021955</v>
          </cell>
          <cell r="H33">
            <v>1.0606438606192721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364505.12584699999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 xml:space="preserve"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11595.076499999999</v>
          </cell>
          <cell r="F34">
            <v>60326</v>
          </cell>
          <cell r="G34">
            <v>420.27254843898618</v>
          </cell>
          <cell r="H34">
            <v>3.3739571355981289E-2</v>
          </cell>
          <cell r="I34">
            <v>0.15157822669853938</v>
          </cell>
          <cell r="M34" t="str">
            <v xml:space="preserve"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11595.076499999999</v>
          </cell>
          <cell r="Q34">
            <v>11500</v>
          </cell>
          <cell r="R34">
            <v>60326</v>
          </cell>
          <cell r="S34">
            <v>420.27254843898618</v>
          </cell>
          <cell r="T34">
            <v>424.57391304347823</v>
          </cell>
        </row>
        <row r="35">
          <cell r="B35" t="str">
            <v xml:space="preserve"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 xml:space="preserve"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-78.833070101118906</v>
          </cell>
          <cell r="H36">
            <v>0.47901436757417171</v>
          </cell>
          <cell r="I36">
            <v>8.7553348626472599E-2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-78.833070101118906</v>
          </cell>
          <cell r="T36">
            <v>-53.908730159341189</v>
          </cell>
        </row>
        <row r="37">
          <cell r="B37" t="str">
            <v xml:space="preserve"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 xml:space="preserve"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8.2424237050863283E-2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 xml:space="preserve">NUMERAL </v>
          </cell>
          <cell r="C39" t="str">
            <v>0005</v>
          </cell>
          <cell r="D39" t="str">
            <v>FONDO DE RECURSOS DEL SUPERAVIT DE LA NACION</v>
          </cell>
          <cell r="E39">
            <v>138439.12584699999</v>
          </cell>
          <cell r="F39">
            <v>151520</v>
          </cell>
          <cell r="G39">
            <v>9.4488274705351039</v>
          </cell>
          <cell r="H39">
            <v>0.40283276828527437</v>
          </cell>
          <cell r="I39">
            <v>0.38071698619770394</v>
          </cell>
          <cell r="M39" t="str">
            <v xml:space="preserve">NUMERAL </v>
          </cell>
          <cell r="N39" t="str">
            <v>0005</v>
          </cell>
          <cell r="O39" t="str">
            <v>FONDO DE RECURSOS DEL SUPERAVIT DE LA NACION</v>
          </cell>
          <cell r="P39">
            <v>138439.12584699999</v>
          </cell>
          <cell r="Q39">
            <v>138400</v>
          </cell>
          <cell r="R39">
            <v>151520</v>
          </cell>
          <cell r="S39">
            <v>9.4488274705351039</v>
          </cell>
          <cell r="T39">
            <v>9.479768786127174</v>
          </cell>
        </row>
        <row r="40">
          <cell r="B40" t="str">
            <v xml:space="preserve">NUMERAL </v>
          </cell>
          <cell r="C40" t="str">
            <v>0006</v>
          </cell>
          <cell r="D40" t="str">
            <v>CONCESION SOCIEDADES PORTUARIAS</v>
          </cell>
          <cell r="E40">
            <v>21524.679400000001</v>
          </cell>
          <cell r="F40">
            <v>17764</v>
          </cell>
          <cell r="G40">
            <v>-17.47147695031407</v>
          </cell>
          <cell r="H40">
            <v>6.2632916352981433E-2</v>
          </cell>
          <cell r="I40">
            <v>4.4634744870749817E-2</v>
          </cell>
          <cell r="M40" t="str">
            <v xml:space="preserve">NUMERAL </v>
          </cell>
          <cell r="N40" t="str">
            <v>0006</v>
          </cell>
          <cell r="O40" t="str">
            <v>CONCESION SOCIEDADES PORTUARIAS</v>
          </cell>
          <cell r="P40">
            <v>21524.679400000001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-16.600938967136148</v>
          </cell>
        </row>
        <row r="41">
          <cell r="B41" t="str">
            <v xml:space="preserve">NUMERAL </v>
          </cell>
          <cell r="C41" t="str">
            <v>0007</v>
          </cell>
          <cell r="D41" t="str">
            <v xml:space="preserve"> CONCESION LARGA DISTANCIA</v>
          </cell>
          <cell r="F41">
            <v>179902</v>
          </cell>
          <cell r="H41">
            <v>0</v>
          </cell>
          <cell r="I41">
            <v>0.45203106686206002</v>
          </cell>
          <cell r="M41" t="str">
            <v xml:space="preserve">NUMERAL </v>
          </cell>
          <cell r="N41" t="str">
            <v>0007</v>
          </cell>
          <cell r="O41" t="str">
            <v xml:space="preserve"> CONCESION LARGA DISTANCIA</v>
          </cell>
          <cell r="Q41">
            <v>300000</v>
          </cell>
          <cell r="R41">
            <v>179902</v>
          </cell>
          <cell r="T41">
            <v>-40.032666666666671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16847606.002560999</v>
          </cell>
          <cell r="F43">
            <v>19182007.865153998</v>
          </cell>
          <cell r="G43">
            <v>13.855985605540312</v>
          </cell>
          <cell r="H43">
            <v>49.023480345374651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16847606.002560999</v>
          </cell>
          <cell r="Q43">
            <v>16847606.002560999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3352906.6945369998</v>
          </cell>
          <cell r="F45">
            <v>5299805.9730000002</v>
          </cell>
          <cell r="G45">
            <v>58.066014232819143</v>
          </cell>
          <cell r="H45">
            <v>9.7563508675668036</v>
          </cell>
          <cell r="I45">
            <v>13.316566509194494</v>
          </cell>
          <cell r="M45" t="str">
            <v>2.5. RECURSOS DEL CREDITO EXTERNO</v>
          </cell>
          <cell r="P45">
            <v>3352906.6945369998</v>
          </cell>
          <cell r="Q45">
            <v>3352906.6945369998</v>
          </cell>
          <cell r="R45">
            <v>5299805.9730000002</v>
          </cell>
          <cell r="S45">
            <v>58.066014232819143</v>
          </cell>
          <cell r="T45">
            <v>58.066014232819143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9735498.8921539988</v>
          </cell>
          <cell r="G46">
            <v>-11.363838369850532</v>
          </cell>
          <cell r="H46">
            <v>31.960474132318691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9735498.8921539988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7.3066553454891654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0.53776525565596089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0.93288790088858853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-82.765656009102216</v>
          </cell>
          <cell r="H50">
            <v>3.832631305394809E-2</v>
          </cell>
          <cell r="I50">
            <v>5.7037193681942176E-3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-82.765656009102216</v>
          </cell>
          <cell r="T50">
            <v>-82.765656009102216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2.8975975411879489</v>
          </cell>
          <cell r="I52">
            <v>5.4338605751792137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0.68370011502789674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0.84176344737389652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 xml:space="preserve">EXCEDENTES FINANCIEROS ENTIDADES DESCENTRALIZADAS </v>
          </cell>
          <cell r="E55">
            <v>804900</v>
          </cell>
          <cell r="F55">
            <v>1063300</v>
          </cell>
          <cell r="G55">
            <v>32.103366877873029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 xml:space="preserve"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32.103366877873029</v>
          </cell>
          <cell r="T55">
            <v>32.103366877873029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742831.93553000002</v>
          </cell>
          <cell r="F58">
            <v>495721.437148</v>
          </cell>
          <cell r="G58">
            <v>-33.266003595509154</v>
          </cell>
          <cell r="H58">
            <v>2.1615063164366468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742831.93553000002</v>
          </cell>
          <cell r="Q58">
            <v>742831.93553000002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 xml:space="preserve">NUMERAL </v>
          </cell>
          <cell r="C59" t="str">
            <v>0001</v>
          </cell>
          <cell r="D59" t="str">
            <v>FONDO DE PRESTACIONES SOCIALES DEL MAGISTERIO</v>
          </cell>
          <cell r="E59">
            <v>742831.93553000002</v>
          </cell>
          <cell r="F59">
            <v>495721.437148</v>
          </cell>
          <cell r="G59">
            <v>-33.266003595509154</v>
          </cell>
          <cell r="H59">
            <v>2.1615063164366468</v>
          </cell>
          <cell r="I59">
            <v>1.2455753137841938</v>
          </cell>
          <cell r="M59" t="str">
            <v xml:space="preserve">NUMERAL </v>
          </cell>
          <cell r="N59" t="str">
            <v>0001</v>
          </cell>
          <cell r="O59" t="str">
            <v>FONDO DE PRESTACIONES SOCIALES DEL MAGISTERIO</v>
          </cell>
          <cell r="P59">
            <v>742831.93553000002</v>
          </cell>
          <cell r="Q59">
            <v>742831.93553000002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2306878.6946720001</v>
          </cell>
          <cell r="G61">
            <v>28.017311333787642</v>
          </cell>
          <cell r="H61">
            <v>5.2435087717038771</v>
          </cell>
          <cell r="I61">
            <v>5.7963826832049703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2306878.6946720001</v>
          </cell>
          <cell r="S61">
            <v>28.017311333787642</v>
          </cell>
          <cell r="T61">
            <v>28.017311333787642</v>
          </cell>
        </row>
        <row r="62">
          <cell r="B62" t="str">
            <v xml:space="preserve"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15.615850617738269</v>
          </cell>
          <cell r="H62">
            <v>0.30610359294464884</v>
          </cell>
          <cell r="I62">
            <v>0.30559915967943652</v>
          </cell>
          <cell r="M62" t="str">
            <v xml:space="preserve"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15.615850617738269</v>
          </cell>
          <cell r="T62">
            <v>15.615850617738269</v>
          </cell>
        </row>
        <row r="63">
          <cell r="B63" t="str">
            <v xml:space="preserve">NUMERAL </v>
          </cell>
          <cell r="C63" t="str">
            <v>0003</v>
          </cell>
          <cell r="D63" t="str">
            <v>CONTRIB. SUPERINTENDENCIA DEL SUBSIDIO FAMILIAR</v>
          </cell>
          <cell r="E63">
            <v>3085.2217500000002</v>
          </cell>
          <cell r="F63">
            <v>4062.721</v>
          </cell>
          <cell r="G63">
            <v>31.683273657720058</v>
          </cell>
          <cell r="H63">
            <v>8.9774361888125959E-3</v>
          </cell>
          <cell r="I63">
            <v>1.0208202843731005E-2</v>
          </cell>
          <cell r="M63" t="str">
            <v xml:space="preserve">NUMERAL </v>
          </cell>
          <cell r="N63" t="str">
            <v>0003</v>
          </cell>
          <cell r="O63" t="str">
            <v>CONTRIB. SUPERINTENDENCIA DEL SUBSIDIO FAMILIAR</v>
          </cell>
          <cell r="P63">
            <v>3085.2217500000002</v>
          </cell>
          <cell r="Q63">
            <v>3085.2217500000002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 xml:space="preserve"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53962.781024000004</v>
          </cell>
          <cell r="G64">
            <v>13.952114162780283</v>
          </cell>
          <cell r="H64">
            <v>0.1377964022886165</v>
          </cell>
          <cell r="I64">
            <v>0.13558967369524769</v>
          </cell>
          <cell r="M64" t="str">
            <v xml:space="preserve"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53962.781024000004</v>
          </cell>
          <cell r="S64">
            <v>13.952114162780283</v>
          </cell>
          <cell r="T64">
            <v>13.952114162780283</v>
          </cell>
        </row>
        <row r="65">
          <cell r="B65" t="str">
            <v xml:space="preserve">NUMERAL </v>
          </cell>
          <cell r="C65" t="str">
            <v>0005</v>
          </cell>
          <cell r="D65" t="str">
            <v>SUPERINTENDENCIA INDUSTRIA Y COMERCIO</v>
          </cell>
          <cell r="E65">
            <v>9864.1455929999993</v>
          </cell>
          <cell r="F65">
            <v>11383.514219000001</v>
          </cell>
          <cell r="G65">
            <v>15.402942015355169</v>
          </cell>
          <cell r="H65">
            <v>2.8702876095799093E-2</v>
          </cell>
          <cell r="I65">
            <v>2.8602806400451358E-2</v>
          </cell>
          <cell r="M65" t="str">
            <v xml:space="preserve">NUMERAL </v>
          </cell>
          <cell r="N65" t="str">
            <v>0005</v>
          </cell>
          <cell r="O65" t="str">
            <v>SUPERINTENDENCIA INDUSTRIA Y COMERCIO</v>
          </cell>
          <cell r="P65">
            <v>9864.1455929999993</v>
          </cell>
          <cell r="Q65">
            <v>9864.1455929999993</v>
          </cell>
          <cell r="R65">
            <v>11383.514219000001</v>
          </cell>
          <cell r="S65">
            <v>15.402942015355169</v>
          </cell>
          <cell r="T65">
            <v>15.402942015355169</v>
          </cell>
        </row>
        <row r="66">
          <cell r="B66" t="str">
            <v xml:space="preserve"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4.8294994781407346E-3</v>
          </cell>
          <cell r="I66">
            <v>4.7541556247614513E-3</v>
          </cell>
          <cell r="M66" t="str">
            <v xml:space="preserve"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 xml:space="preserve"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19847.386159999998</v>
          </cell>
          <cell r="G67">
            <v>52.379019660002044</v>
          </cell>
          <cell r="H67">
            <v>3.7900425604794757E-2</v>
          </cell>
          <cell r="I67">
            <v>4.9869568655868661E-2</v>
          </cell>
          <cell r="M67" t="str">
            <v xml:space="preserve"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19847.386159999998</v>
          </cell>
          <cell r="S67">
            <v>52.379019660002044</v>
          </cell>
          <cell r="T67">
            <v>52.379019660002044</v>
          </cell>
        </row>
        <row r="68">
          <cell r="B68" t="str">
            <v xml:space="preserve"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206597.15109500001</v>
          </cell>
          <cell r="G68">
            <v>34.153994217532471</v>
          </cell>
          <cell r="H68">
            <v>0.44811209212988967</v>
          </cell>
          <cell r="I68">
            <v>0.51910668375079239</v>
          </cell>
          <cell r="M68" t="str">
            <v xml:space="preserve"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206597.15109500001</v>
          </cell>
          <cell r="S68">
            <v>34.153994217532471</v>
          </cell>
          <cell r="T68">
            <v>34.153994217532471</v>
          </cell>
        </row>
        <row r="69">
          <cell r="B69" t="str">
            <v xml:space="preserve">NUMERAL </v>
          </cell>
          <cell r="C69" t="str">
            <v>0009</v>
          </cell>
          <cell r="D69" t="str">
            <v>FINANCIACION SECTOR JUSTICIA</v>
          </cell>
          <cell r="E69">
            <v>70045.265759999995</v>
          </cell>
          <cell r="F69">
            <v>101174.95696700001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 xml:space="preserve">NUMERAL </v>
          </cell>
          <cell r="N69" t="str">
            <v>0009</v>
          </cell>
          <cell r="O69" t="str">
            <v>FINANCIACION SECTOR JUSTICIA</v>
          </cell>
          <cell r="P69">
            <v>70045.265759999995</v>
          </cell>
          <cell r="Q69">
            <v>70045.265759999995</v>
          </cell>
          <cell r="R69">
            <v>101174.95696700001</v>
          </cell>
          <cell r="S69">
            <v>44.442248693382666</v>
          </cell>
          <cell r="T69">
            <v>44.442248693382666</v>
          </cell>
        </row>
        <row r="70">
          <cell r="B70" t="str">
            <v xml:space="preserve"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5.2690306233935134E-2</v>
          </cell>
          <cell r="M70" t="str">
            <v xml:space="preserve"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 xml:space="preserve"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 xml:space="preserve"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 xml:space="preserve"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5.9231688721676237E-2</v>
          </cell>
          <cell r="I72">
            <v>0</v>
          </cell>
          <cell r="M72" t="str">
            <v xml:space="preserve"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 xml:space="preserve">NUMERAL </v>
          </cell>
          <cell r="C73" t="str">
            <v>0013</v>
          </cell>
          <cell r="D73" t="str">
            <v>FONDO DE ESTUPEFACIENTES-MIN SALUD</v>
          </cell>
          <cell r="E73">
            <v>2112.1638280000002</v>
          </cell>
          <cell r="F73">
            <v>3135.5578780000001</v>
          </cell>
          <cell r="G73">
            <v>48.452399214176857</v>
          </cell>
          <cell r="H73">
            <v>6.1460139732867312E-3</v>
          </cell>
          <cell r="I73">
            <v>7.8785648453050944E-3</v>
          </cell>
          <cell r="M73" t="str">
            <v xml:space="preserve">NUMERAL </v>
          </cell>
          <cell r="N73" t="str">
            <v>0013</v>
          </cell>
          <cell r="O73" t="str">
            <v>FONDO DE ESTUPEFACIENTES-MIN SALUD</v>
          </cell>
          <cell r="P73">
            <v>2112.1638280000002</v>
          </cell>
          <cell r="Q73">
            <v>2112.1638280000002</v>
          </cell>
          <cell r="R73">
            <v>3135.5578780000001</v>
          </cell>
          <cell r="S73">
            <v>48.452399214176857</v>
          </cell>
          <cell r="T73">
            <v>48.452399214176857</v>
          </cell>
        </row>
        <row r="74">
          <cell r="B74" t="str">
            <v xml:space="preserve">NUMERAL </v>
          </cell>
          <cell r="C74" t="str">
            <v>0014</v>
          </cell>
          <cell r="D74" t="str">
            <v xml:space="preserve">FONDOS INTERNOS DEL MINISTERIO DE DEFENSA </v>
          </cell>
          <cell r="E74">
            <v>86435.684122000006</v>
          </cell>
          <cell r="F74">
            <v>95972.661884999994</v>
          </cell>
          <cell r="G74">
            <v>11.033611707797641</v>
          </cell>
          <cell r="H74">
            <v>0.25151217692589423</v>
          </cell>
          <cell r="I74">
            <v>0.24114587242759009</v>
          </cell>
          <cell r="M74" t="str">
            <v xml:space="preserve">NUMERAL </v>
          </cell>
          <cell r="N74" t="str">
            <v>0014</v>
          </cell>
          <cell r="O74" t="str">
            <v xml:space="preserve">FONDOS INTERNOS DEL MINISTERIO DE DEFENSA </v>
          </cell>
          <cell r="P74">
            <v>86435.684122000006</v>
          </cell>
          <cell r="Q74">
            <v>86435.684122000006</v>
          </cell>
          <cell r="R74">
            <v>95972.661884999994</v>
          </cell>
          <cell r="S74">
            <v>11.033611707797641</v>
          </cell>
          <cell r="T74">
            <v>11.033611707797641</v>
          </cell>
        </row>
        <row r="75">
          <cell r="B75" t="str">
            <v xml:space="preserve">NUMERAL </v>
          </cell>
          <cell r="C75" t="str">
            <v>0015</v>
          </cell>
          <cell r="D75" t="str">
            <v xml:space="preserve">FONDOS INTERNOS DE LA POLICIA </v>
          </cell>
          <cell r="E75">
            <v>35492.475507000003</v>
          </cell>
          <cell r="F75">
            <v>39214.421839000002</v>
          </cell>
          <cell r="G75">
            <v>10.486578574283833</v>
          </cell>
          <cell r="H75">
            <v>0.10327667178123791</v>
          </cell>
          <cell r="I75">
            <v>9.8532183857111294E-2</v>
          </cell>
          <cell r="M75" t="str">
            <v xml:space="preserve">NUMERAL </v>
          </cell>
          <cell r="N75" t="str">
            <v>0015</v>
          </cell>
          <cell r="O75" t="str">
            <v xml:space="preserve">FONDOS INTERNOS DE LA POLICIA </v>
          </cell>
          <cell r="P75">
            <v>35492.475507000003</v>
          </cell>
          <cell r="Q75">
            <v>35492.475507000003</v>
          </cell>
          <cell r="R75">
            <v>39214.421839000002</v>
          </cell>
          <cell r="S75">
            <v>10.486578574283833</v>
          </cell>
          <cell r="T75">
            <v>10.486578574283833</v>
          </cell>
        </row>
        <row r="76">
          <cell r="B76" t="str">
            <v xml:space="preserve"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 xml:space="preserve"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 xml:space="preserve"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2.3290189515634005E-3</v>
          </cell>
          <cell r="I77">
            <v>2.2927946799459137E-3</v>
          </cell>
          <cell r="M77" t="str">
            <v xml:space="preserve"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 xml:space="preserve">NUMERAL </v>
          </cell>
          <cell r="C78" t="str">
            <v>0018</v>
          </cell>
          <cell r="D78" t="str">
            <v>FONDO NACIONAL DE REGALIAS</v>
          </cell>
          <cell r="E78">
            <v>104644.93087500001</v>
          </cell>
          <cell r="F78">
            <v>523853.985201</v>
          </cell>
          <cell r="G78">
            <v>400.60139637987027</v>
          </cell>
          <cell r="H78">
            <v>0.30449778509859698</v>
          </cell>
          <cell r="I78">
            <v>1.3162626085888418</v>
          </cell>
          <cell r="M78" t="str">
            <v xml:space="preserve">NUMERAL </v>
          </cell>
          <cell r="N78" t="str">
            <v>0018</v>
          </cell>
          <cell r="O78" t="str">
            <v>FONDO NACIONAL DE REGALIAS</v>
          </cell>
          <cell r="P78">
            <v>104644.93087500001</v>
          </cell>
          <cell r="Q78">
            <v>104644.93087500001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 xml:space="preserve">NUMERAL </v>
          </cell>
          <cell r="C79" t="str">
            <v>0019</v>
          </cell>
          <cell r="D79" t="str">
            <v>ESCUELAS INDUSTRIALES E INSTITUTOS TECNICOS</v>
          </cell>
          <cell r="E79">
            <v>33567.681960000002</v>
          </cell>
          <cell r="F79">
            <v>44205.705342000001</v>
          </cell>
          <cell r="G79">
            <v>31.691266006024811</v>
          </cell>
          <cell r="H79">
            <v>9.7675871370430892E-2</v>
          </cell>
          <cell r="I79">
            <v>0.11107354085632248</v>
          </cell>
          <cell r="M79" t="str">
            <v xml:space="preserve">NUMERAL </v>
          </cell>
          <cell r="N79" t="str">
            <v>0019</v>
          </cell>
          <cell r="O79" t="str">
            <v>ESCUELAS INDUSTRIALES E INSTITUTOS TECNICOS</v>
          </cell>
          <cell r="P79">
            <v>33567.681960000002</v>
          </cell>
          <cell r="Q79">
            <v>33567.681960000002</v>
          </cell>
          <cell r="R79">
            <v>44205.705342000001</v>
          </cell>
          <cell r="S79">
            <v>31.691266006024811</v>
          </cell>
          <cell r="T79">
            <v>31.691266006024811</v>
          </cell>
        </row>
        <row r="80">
          <cell r="B80" t="str">
            <v xml:space="preserve">NUMERAL </v>
          </cell>
          <cell r="C80" t="str">
            <v>0020</v>
          </cell>
          <cell r="D80" t="str">
            <v>JUNTA CENTRAL DE CONTADORES</v>
          </cell>
          <cell r="E80">
            <v>674.00200600000005</v>
          </cell>
          <cell r="H80">
            <v>1.9612236948597563E-3</v>
          </cell>
          <cell r="I80">
            <v>0</v>
          </cell>
          <cell r="M80" t="str">
            <v xml:space="preserve">NUMERAL </v>
          </cell>
          <cell r="N80" t="str">
            <v>0020</v>
          </cell>
          <cell r="O80" t="str">
            <v>JUNTA CENTRAL DE CONTADORES</v>
          </cell>
          <cell r="P80">
            <v>674.00200600000005</v>
          </cell>
          <cell r="Q80">
            <v>674.00200600000005</v>
          </cell>
        </row>
        <row r="81">
          <cell r="B81" t="str">
            <v xml:space="preserve">NUMERAL </v>
          </cell>
          <cell r="C81" t="str">
            <v>0021</v>
          </cell>
          <cell r="D81" t="str">
            <v>FONDO DE SOLIDARIDAD Y GARANTIA DEL SECTOR SALUD</v>
          </cell>
          <cell r="E81">
            <v>768191.34397799999</v>
          </cell>
          <cell r="F81">
            <v>565166.85100000002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 xml:space="preserve">NUMERAL </v>
          </cell>
          <cell r="N81" t="str">
            <v>0021</v>
          </cell>
          <cell r="O81" t="str">
            <v>FONDO DE SOLIDARIDAD Y GARANTIA DEL SECTOR SALUD</v>
          </cell>
          <cell r="P81">
            <v>768191.34397799999</v>
          </cell>
          <cell r="Q81">
            <v>768191.34397799999</v>
          </cell>
          <cell r="R81">
            <v>565166.85100000002</v>
          </cell>
          <cell r="S81">
            <v>-26.42889620789769</v>
          </cell>
          <cell r="T81">
            <v>-26.42889620789769</v>
          </cell>
        </row>
        <row r="82">
          <cell r="B82" t="str">
            <v xml:space="preserve"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150.56649999999999</v>
          </cell>
          <cell r="H82">
            <v>0.17458912680385313</v>
          </cell>
          <cell r="I82">
            <v>0.37775180592175417</v>
          </cell>
          <cell r="M82" t="str">
            <v xml:space="preserve"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150.56649999999999</v>
          </cell>
          <cell r="T82">
            <v>150.56649999999999</v>
          </cell>
        </row>
        <row r="83">
          <cell r="B83" t="str">
            <v xml:space="preserve">NUMERAL </v>
          </cell>
          <cell r="C83" t="str">
            <v>0023</v>
          </cell>
          <cell r="D83" t="str">
            <v>COMISION DE REGULACION DE TELECOMUNICACIONES</v>
          </cell>
          <cell r="E83">
            <v>4270.1380630000003</v>
          </cell>
          <cell r="F83">
            <v>4888.6301080000003</v>
          </cell>
          <cell r="G83">
            <v>14.484122898955555</v>
          </cell>
          <cell r="H83">
            <v>1.2425327929184446E-2</v>
          </cell>
          <cell r="I83">
            <v>1.2283424771337884E-2</v>
          </cell>
          <cell r="M83" t="str">
            <v xml:space="preserve">NUMERAL </v>
          </cell>
          <cell r="N83" t="str">
            <v>0023</v>
          </cell>
          <cell r="O83" t="str">
            <v>COMISION DE REGULACION DE TELECOMUNICACIONES</v>
          </cell>
          <cell r="P83">
            <v>4270.1380630000003</v>
          </cell>
          <cell r="Q83">
            <v>4270.1380630000003</v>
          </cell>
          <cell r="R83">
            <v>4888.6301080000003</v>
          </cell>
          <cell r="S83">
            <v>14.484122898955555</v>
          </cell>
          <cell r="T83">
            <v>14.484122898955555</v>
          </cell>
        </row>
        <row r="84">
          <cell r="B84" t="str">
            <v xml:space="preserve">NUMERAL </v>
          </cell>
          <cell r="C84" t="str">
            <v>0024</v>
          </cell>
          <cell r="D84" t="str">
            <v>COMISION DE REGULACION DE ENERGIA Y GAS</v>
          </cell>
          <cell r="E84">
            <v>3730.4304050000001</v>
          </cell>
          <cell r="F84">
            <v>4228.8485199999996</v>
          </cell>
          <cell r="G84">
            <v>13.360874239389521</v>
          </cell>
          <cell r="H84">
            <v>1.0854876450191569E-2</v>
          </cell>
          <cell r="I84">
            <v>1.0625623439948658E-2</v>
          </cell>
          <cell r="M84" t="str">
            <v xml:space="preserve">NUMERAL </v>
          </cell>
          <cell r="N84" t="str">
            <v>0024</v>
          </cell>
          <cell r="O84" t="str">
            <v>COMISION DE REGULACION DE ENERGIA Y GAS</v>
          </cell>
          <cell r="P84">
            <v>3730.4304050000001</v>
          </cell>
          <cell r="Q84">
            <v>3730.4304050000001</v>
          </cell>
          <cell r="R84">
            <v>4228.8485199999996</v>
          </cell>
          <cell r="S84">
            <v>13.360874239389521</v>
          </cell>
          <cell r="T84">
            <v>13.360874239389521</v>
          </cell>
        </row>
        <row r="85">
          <cell r="B85" t="str">
            <v xml:space="preserve"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7.7698404589398211E-3</v>
          </cell>
          <cell r="I85">
            <v>8.0131619788018586E-3</v>
          </cell>
          <cell r="M85" t="str">
            <v xml:space="preserve"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 xml:space="preserve"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 xml:space="preserve"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 xml:space="preserve"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1.687694892437247E-2</v>
          </cell>
          <cell r="I87">
            <v>1.7668966782881823E-2</v>
          </cell>
          <cell r="M87" t="str">
            <v xml:space="preserve"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 xml:space="preserve">NUMERAL </v>
          </cell>
          <cell r="C88" t="str">
            <v>0030</v>
          </cell>
          <cell r="D88" t="str">
            <v>FONDO BIENESTAR SOCIAL DIAN</v>
          </cell>
          <cell r="E88">
            <v>836.12800000000004</v>
          </cell>
          <cell r="F88">
            <v>0</v>
          </cell>
          <cell r="H88">
            <v>2.4329809569375352E-3</v>
          </cell>
          <cell r="I88">
            <v>0</v>
          </cell>
          <cell r="M88" t="str">
            <v xml:space="preserve">NUMERAL </v>
          </cell>
          <cell r="N88" t="str">
            <v>0030</v>
          </cell>
          <cell r="O88" t="str">
            <v>FONDO BIENESTAR SOCIAL DIAN</v>
          </cell>
          <cell r="P88">
            <v>836.12800000000004</v>
          </cell>
          <cell r="Q88">
            <v>836.12800000000004</v>
          </cell>
          <cell r="R88">
            <v>0</v>
          </cell>
        </row>
        <row r="89">
          <cell r="B89" t="str">
            <v xml:space="preserve">NUMERAL </v>
          </cell>
          <cell r="C89" t="str">
            <v>0031</v>
          </cell>
          <cell r="D89" t="str">
            <v>INSTITUTO DE ESTUDIOS DEL MINISTERIO PUBLICO</v>
          </cell>
          <cell r="E89">
            <v>756.41933700000004</v>
          </cell>
          <cell r="F89">
            <v>862.31804399999999</v>
          </cell>
          <cell r="G89">
            <v>13.99999997620367</v>
          </cell>
          <cell r="H89">
            <v>2.201043192406325E-3</v>
          </cell>
          <cell r="I89">
            <v>2.1667049026899356E-3</v>
          </cell>
          <cell r="M89" t="str">
            <v xml:space="preserve">NUMERAL </v>
          </cell>
          <cell r="N89" t="str">
            <v>0031</v>
          </cell>
          <cell r="O89" t="str">
            <v>INSTITUTO DE ESTUDIOS DEL MINISTERIO PUBLICO</v>
          </cell>
          <cell r="P89">
            <v>756.41933700000004</v>
          </cell>
          <cell r="Q89">
            <v>756.41933700000004</v>
          </cell>
          <cell r="R89">
            <v>862.31804399999999</v>
          </cell>
          <cell r="S89">
            <v>13.99999997620367</v>
          </cell>
          <cell r="T89">
            <v>13.99999997620367</v>
          </cell>
        </row>
        <row r="90">
          <cell r="B90" t="str">
            <v xml:space="preserve"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2432.4832540000002</v>
          </cell>
          <cell r="G90">
            <v>-64.397942923656927</v>
          </cell>
          <cell r="H90">
            <v>1.9881113721892725E-2</v>
          </cell>
          <cell r="I90">
            <v>6.1119831932369591E-3</v>
          </cell>
          <cell r="M90" t="str">
            <v xml:space="preserve"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2432.4832540000002</v>
          </cell>
          <cell r="S90">
            <v>-64.397942923656927</v>
          </cell>
          <cell r="T90">
            <v>-64.397942923656927</v>
          </cell>
        </row>
        <row r="91">
          <cell r="B91" t="str">
            <v xml:space="preserve"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124086.99589999999</v>
          </cell>
          <cell r="G91">
            <v>19.994814191562881</v>
          </cell>
          <cell r="H91">
            <v>0.30090522950029236</v>
          </cell>
          <cell r="I91">
            <v>0.31178740169861957</v>
          </cell>
          <cell r="M91" t="str">
            <v xml:space="preserve"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124086.99589999999</v>
          </cell>
          <cell r="S91">
            <v>19.994814191562881</v>
          </cell>
          <cell r="T91">
            <v>19.994814191562881</v>
          </cell>
        </row>
        <row r="92">
          <cell r="B92" t="str">
            <v xml:space="preserve"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139621.84988699999</v>
          </cell>
          <cell r="G92">
            <v>7.9064192899955588</v>
          </cell>
          <cell r="H92">
            <v>0.37650612779268372</v>
          </cell>
          <cell r="I92">
            <v>0.350821079041228</v>
          </cell>
          <cell r="M92" t="str">
            <v xml:space="preserve"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139621.84988699999</v>
          </cell>
          <cell r="S92">
            <v>7.9064192899955588</v>
          </cell>
          <cell r="T92">
            <v>7.9064192899955588</v>
          </cell>
        </row>
        <row r="93">
          <cell r="B93" t="str">
            <v xml:space="preserve"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18425.099999999999</v>
          </cell>
          <cell r="G93">
            <v>30.411794683049731</v>
          </cell>
          <cell r="H93">
            <v>4.1111083652259309E-2</v>
          </cell>
          <cell r="I93">
            <v>4.6295858912297483E-2</v>
          </cell>
          <cell r="M93" t="str">
            <v xml:space="preserve"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18425.099999999999</v>
          </cell>
          <cell r="S93">
            <v>30.411794683049731</v>
          </cell>
          <cell r="T93">
            <v>30.411794683049731</v>
          </cell>
        </row>
        <row r="94">
          <cell r="B94" t="str">
            <v xml:space="preserve"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18.990775908844281</v>
          </cell>
          <cell r="H94">
            <v>2.6813980058291775E-2</v>
          </cell>
          <cell r="I94">
            <v>2.7551225934911716E-2</v>
          </cell>
          <cell r="M94" t="str">
            <v xml:space="preserve"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18.990775908844281</v>
          </cell>
          <cell r="T94">
            <v>18.990775908844281</v>
          </cell>
        </row>
        <row r="95">
          <cell r="B95" t="str">
            <v xml:space="preserve">NUMERAL </v>
          </cell>
          <cell r="C95" t="str">
            <v>0037</v>
          </cell>
          <cell r="D95" t="str">
            <v xml:space="preserve">DISTRIBUCIÓN  REGALÍAS </v>
          </cell>
          <cell r="E95">
            <v>389.39275300000003</v>
          </cell>
          <cell r="F95">
            <v>0</v>
          </cell>
          <cell r="H95">
            <v>1.1330623455003078E-3</v>
          </cell>
          <cell r="I95">
            <v>0</v>
          </cell>
          <cell r="M95" t="str">
            <v xml:space="preserve">NUMERAL </v>
          </cell>
          <cell r="N95" t="str">
            <v>0037</v>
          </cell>
          <cell r="O95" t="str">
            <v xml:space="preserve">DISTRIBUCIÓN  REGALÍAS </v>
          </cell>
          <cell r="P95">
            <v>389.39275300000003</v>
          </cell>
          <cell r="Q95">
            <v>389.39275300000003</v>
          </cell>
          <cell r="R95">
            <v>0</v>
          </cell>
        </row>
        <row r="96">
          <cell r="B96" t="str">
            <v xml:space="preserve">NUMERAL </v>
          </cell>
          <cell r="C96" t="str">
            <v>0038</v>
          </cell>
          <cell r="D96" t="str">
            <v>FONDO PRESTACIONES SALUD</v>
          </cell>
          <cell r="E96">
            <v>4068.5095569999999</v>
          </cell>
          <cell r="F96">
            <v>0</v>
          </cell>
          <cell r="H96">
            <v>1.1838625515829355E-2</v>
          </cell>
          <cell r="I96">
            <v>0</v>
          </cell>
          <cell r="M96" t="str">
            <v xml:space="preserve">NUMERAL </v>
          </cell>
          <cell r="N96" t="str">
            <v>0038</v>
          </cell>
          <cell r="O96" t="str">
            <v>FONDO PRESTACIONES SALUD</v>
          </cell>
          <cell r="P96">
            <v>4068.5095569999999</v>
          </cell>
          <cell r="Q96">
            <v>4068.5095569999999</v>
          </cell>
          <cell r="R96">
            <v>0</v>
          </cell>
        </row>
        <row r="97">
          <cell r="B97" t="str">
            <v xml:space="preserve"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6.7414445219669994E-2</v>
          </cell>
          <cell r="M97" t="str">
            <v xml:space="preserve"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 refreshError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 xml:space="preserve"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 xml:space="preserve"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33672848.488659002</v>
          </cell>
          <cell r="AB106">
            <v>34023067.362811998</v>
          </cell>
          <cell r="AC106">
            <v>39798591.996973999</v>
          </cell>
          <cell r="AD106">
            <v>24.758709181445539</v>
          </cell>
          <cell r="AE106">
            <v>26.810173919112714</v>
          </cell>
          <cell r="AF106">
            <v>18.191937371672438</v>
          </cell>
          <cell r="AG106">
            <v>16.975320221935021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14973958.125847001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19.903059619381679</v>
          </cell>
          <cell r="AF110">
            <v>18.893068754870313</v>
          </cell>
          <cell r="AG110">
            <v>17.767552505153116</v>
          </cell>
        </row>
        <row r="112">
          <cell r="W112" t="str">
            <v xml:space="preserve"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7.5325547186506636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7.5325547186506636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 xml:space="preserve">        1.1.2. IMPUESTOS INDIRECTOS</v>
          </cell>
          <cell r="Y115">
            <v>6256482</v>
          </cell>
          <cell r="Z115">
            <v>7593810.7999999998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23.194760132817649</v>
          </cell>
          <cell r="AF115">
            <v>26.469554974343978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-4.5020874869447063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26.716720683040428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19.849496636919149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32.399847766793229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32.753111432706227</v>
          </cell>
          <cell r="AH120" t="str">
            <v xml:space="preserve"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8559.2999999999993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168.11544011544009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86.494091164884651</v>
          </cell>
          <cell r="AG124">
            <v>86.494091164884651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1539.7153690845521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364505.12584699999</v>
          </cell>
          <cell r="AB127">
            <v>575100</v>
          </cell>
          <cell r="AC127">
            <v>444356.99999953806</v>
          </cell>
          <cell r="AD127">
            <v>90.009353346173441</v>
          </cell>
          <cell r="AE127">
            <v>-16.243466305872278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57.161420598491141</v>
          </cell>
          <cell r="AE129">
            <v>-77.515257503836679</v>
          </cell>
          <cell r="AF129">
            <v>-78.833070101118906</v>
          </cell>
          <cell r="AG129">
            <v>-53.908730159341189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199885.12584699999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42.549335768610597</v>
          </cell>
          <cell r="AF130">
            <v>104.87367344854701</v>
          </cell>
          <cell r="AG130">
            <v>-18.015615615615623</v>
          </cell>
        </row>
        <row r="131">
          <cell r="X131" t="str">
            <v xml:space="preserve">      Extensión Comncesión Telefonia Celular</v>
          </cell>
          <cell r="Z131">
            <v>141241.1</v>
          </cell>
        </row>
        <row r="132">
          <cell r="X132" t="str">
            <v xml:space="preserve">      Fondo de Superávit de la Nación </v>
          </cell>
          <cell r="Y132">
            <v>91322</v>
          </cell>
          <cell r="Z132">
            <v>96904.9</v>
          </cell>
          <cell r="AA132">
            <v>138439.12584699999</v>
          </cell>
          <cell r="AB132">
            <v>138439.12584699999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9.4488274705351039</v>
          </cell>
          <cell r="AG132">
            <v>9.4488274705351039</v>
          </cell>
          <cell r="AH132" t="str">
            <v>Octavas Concesión Telefonía Móvil Celular (1995 - 2002)</v>
          </cell>
        </row>
        <row r="133">
          <cell r="X133" t="str">
            <v xml:space="preserve">      Concesión Larga Distancia</v>
          </cell>
          <cell r="AB133">
            <v>300000</v>
          </cell>
          <cell r="AC133">
            <v>179902</v>
          </cell>
          <cell r="AG133">
            <v>-40.032666666666671</v>
          </cell>
          <cell r="AH133" t="str">
            <v>Para 1998 US$225 millones, en 1999 y 2000 restantes US$225 millones por parte iguales</v>
          </cell>
        </row>
        <row r="134">
          <cell r="X134" t="str">
            <v xml:space="preserve"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61060.874153000012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27.087198515769948</v>
          </cell>
          <cell r="AG134">
            <v>27.888768517021511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12013036.820606999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71.422205863294906</v>
          </cell>
          <cell r="AE136">
            <v>34.915811844944145</v>
          </cell>
          <cell r="AF136">
            <v>18.352764168248491</v>
          </cell>
          <cell r="AG136">
            <v>18.352764168248491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3352906.6945369998</v>
          </cell>
          <cell r="AB138">
            <v>3352906.6945369998</v>
          </cell>
          <cell r="AC138">
            <v>5299805.9730000002</v>
          </cell>
          <cell r="AD138">
            <v>-11.941553767000823</v>
          </cell>
          <cell r="AE138">
            <v>86.507901797220015</v>
          </cell>
          <cell r="AF138">
            <v>58.066014232819143</v>
          </cell>
          <cell r="AG138">
            <v>58.066014232819143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10343544.959217001</v>
          </cell>
          <cell r="AB139">
            <v>10343544.959217001</v>
          </cell>
          <cell r="AC139">
            <v>9735498.8921539988</v>
          </cell>
          <cell r="AD139">
            <v>93.223475973837381</v>
          </cell>
          <cell r="AE139">
            <v>36.264336448941179</v>
          </cell>
          <cell r="AF139">
            <v>-5.8785075084067717</v>
          </cell>
          <cell r="AG139">
            <v>-5.8785075084067717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336368.21808000002</v>
          </cell>
          <cell r="AA142">
            <v>742831.93553000002</v>
          </cell>
          <cell r="AB142">
            <v>742831.93553000002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 xml:space="preserve"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1493046.7265959999</v>
          </cell>
          <cell r="AA144">
            <v>1748572.2735279996</v>
          </cell>
          <cell r="AB144">
            <v>1748572.2735279996</v>
          </cell>
          <cell r="AC144">
            <v>2306878.6946720001</v>
          </cell>
          <cell r="AD144">
            <v>38.549234160921799</v>
          </cell>
          <cell r="AE144">
            <v>17.114370393120449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  <sheetName val="IPM"/>
      <sheetName val="GASTOS"/>
      <sheetName val="fn version1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5343752.2535651531</v>
          </cell>
          <cell r="N5">
            <v>7133444.1770399995</v>
          </cell>
          <cell r="O5">
            <v>6564252.3579074843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2806557.6908411798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2865452.2535651531</v>
          </cell>
          <cell r="N7">
            <v>3991839.17704</v>
          </cell>
          <cell r="O7">
            <v>3757694.6670663045</v>
          </cell>
        </row>
        <row r="19">
          <cell r="H19">
            <v>51128866.875231937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0.25034104137330959</v>
          </cell>
          <cell r="K20">
            <v>0.24199999999999999</v>
          </cell>
          <cell r="L20">
            <v>0.20847803022555866</v>
          </cell>
          <cell r="M20">
            <v>0.15813080411535196</v>
          </cell>
          <cell r="N20">
            <v>7.5285971147048603E-2</v>
          </cell>
          <cell r="O20">
            <v>0.15393561990117699</v>
          </cell>
        </row>
        <row r="74">
          <cell r="H74">
            <v>117206.25</v>
          </cell>
          <cell r="I74">
            <v>116184.52499999999</v>
          </cell>
          <cell r="J74">
            <v>199789.75</v>
          </cell>
          <cell r="K74">
            <v>276188.16386410111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  <sheetName val="LOTERIAS"/>
      <sheetName val="SUPUESTOS"/>
      <sheetName val="proyecINGRESOS99"/>
      <sheetName val="proyecINGRESOS99 (det)"/>
      <sheetName val="DATOS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  <sheetName val="CUA1-3"/>
      <sheetName val="B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"/>
      <sheetName val="Atributos "/>
      <sheetName val="Gastos_Inversión_2011"/>
      <sheetName val="Dominios Variables"/>
      <sheetName val="Conceptos por ambito"/>
      <sheetName val="Ambitos de Aplicación"/>
      <sheetName val="Var. Cualitativas "/>
      <sheetName val="Var. Cuantitativas "/>
      <sheetName val="Formularios "/>
      <sheetName val="Tipos de deficiencia"/>
      <sheetName val="Mensajes "/>
      <sheetName val="Expresiones"/>
      <sheetName val="Hoja1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  <sheetName val="RESUMEN"/>
      <sheetName val="EMBI"/>
      <sheetName val="Educa 94-01 miles corrientes"/>
    </sheetNames>
    <sheetDataSet>
      <sheetData sheetId="0" refreshError="1"/>
      <sheetData sheetId="1" refreshError="1">
        <row r="9">
          <cell r="B9" t="str">
            <v>Cuadro 2b</v>
          </cell>
        </row>
        <row r="10">
          <cell r="B10" t="str">
            <v xml:space="preserve"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>
            <v>0</v>
          </cell>
        </row>
        <row r="14">
          <cell r="B14" t="str">
            <v>GOBIERNO NACIONAL</v>
          </cell>
        </row>
        <row r="15">
          <cell r="Y15">
            <v>36504.734179629631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 xml:space="preserve">        1993</v>
          </cell>
          <cell r="I18" t="str">
            <v xml:space="preserve">        1994</v>
          </cell>
          <cell r="J18" t="str">
            <v xml:space="preserve">        1995</v>
          </cell>
          <cell r="K18" t="str">
            <v xml:space="preserve">        1996</v>
          </cell>
          <cell r="L18" t="str">
            <v xml:space="preserve">        1997</v>
          </cell>
          <cell r="M18" t="str">
            <v xml:space="preserve">        1998</v>
          </cell>
          <cell r="N18" t="str">
            <v xml:space="preserve">        1999</v>
          </cell>
          <cell r="O18" t="str">
            <v xml:space="preserve"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 xml:space="preserve">        1993</v>
          </cell>
          <cell r="V18" t="str">
            <v xml:space="preserve">        1994</v>
          </cell>
          <cell r="W18" t="str">
            <v xml:space="preserve">        1995</v>
          </cell>
          <cell r="X18" t="str">
            <v xml:space="preserve">        1996</v>
          </cell>
          <cell r="Y18" t="str">
            <v xml:space="preserve">        1997</v>
          </cell>
          <cell r="Z18" t="str">
            <v xml:space="preserve">        1998</v>
          </cell>
          <cell r="AA18" t="str">
            <v xml:space="preserve">        1999</v>
          </cell>
          <cell r="AB18" t="str">
            <v xml:space="preserve">        2000</v>
          </cell>
        </row>
        <row r="21">
          <cell r="C21" t="str">
            <v xml:space="preserve"> 1.</v>
          </cell>
          <cell r="D21" t="str">
            <v xml:space="preserve"> INGRESOS TOTALES</v>
          </cell>
          <cell r="H21">
            <v>5907600.3079954172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30400205.534018699</v>
          </cell>
          <cell r="R21">
            <v>33447283.291050017</v>
          </cell>
          <cell r="S21">
            <v>36346372.138895892</v>
          </cell>
          <cell r="T21">
            <v>40860117.549001813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13.025585863029439</v>
          </cell>
        </row>
        <row r="22">
          <cell r="D22" t="str">
            <v xml:space="preserve"> 1.1.</v>
          </cell>
          <cell r="E22" t="str">
            <v>INGRESOS CORRIENTES</v>
          </cell>
          <cell r="H22">
            <v>5263700.6850998439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13687699.342834629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 xml:space="preserve">  1.1.1.</v>
          </cell>
          <cell r="F23" t="str">
            <v>TRIBUTARIOS</v>
          </cell>
          <cell r="H23">
            <v>5051354.6850998439</v>
          </cell>
          <cell r="I23">
            <v>6731364</v>
          </cell>
          <cell r="J23">
            <v>8229679.2799999993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26545378.694288172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5081160.7374290004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7864403.8464191798</v>
          </cell>
          <cell r="Q24">
            <v>9076043.5092593804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4.6785052478046572</v>
          </cell>
          <cell r="V24">
            <v>4.7026945641505362</v>
          </cell>
          <cell r="W24">
            <v>4.4312811894383719</v>
          </cell>
          <cell r="X24">
            <v>4.0629307791856615</v>
          </cell>
          <cell r="Y24">
            <v>4.0930120883896057</v>
          </cell>
          <cell r="Z24">
            <v>4.044216801795387</v>
          </cell>
          <cell r="AA24">
            <v>3.9326118430115393</v>
          </cell>
          <cell r="AB24">
            <v>3.8370361089282898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5222366.5599999996</v>
          </cell>
          <cell r="P25">
            <v>6360920.4053122215</v>
          </cell>
          <cell r="Q25">
            <v>7480264.3391452357</v>
          </cell>
          <cell r="R25">
            <v>8614424.9488249905</v>
          </cell>
          <cell r="S25">
            <v>9854902.0121063925</v>
          </cell>
          <cell r="T25">
            <v>11274007.752722001</v>
          </cell>
          <cell r="U25">
            <v>2.8937518710918355</v>
          </cell>
          <cell r="V25">
            <v>2.91194087022089</v>
          </cell>
          <cell r="W25">
            <v>2.8081972430142361</v>
          </cell>
          <cell r="X25">
            <v>3.1329559827560542</v>
          </cell>
          <cell r="Y25">
            <v>3.084926693902823</v>
          </cell>
          <cell r="Z25">
            <v>2.8328063582172689</v>
          </cell>
          <cell r="AA25">
            <v>2.6024810835882608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3237569.8594494509</v>
          </cell>
          <cell r="R26">
            <v>3969400.4033376002</v>
          </cell>
          <cell r="S26">
            <v>4429317.2790943999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2253717.4192327252</v>
          </cell>
          <cell r="Q27">
            <v>2597327.7729860581</v>
          </cell>
          <cell r="R27">
            <v>2416436.9338500001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0.99957843550774539</v>
          </cell>
          <cell r="Z27">
            <v>1.1551881501103878</v>
          </cell>
          <cell r="AA27">
            <v>0.88636872794160482</v>
          </cell>
          <cell r="AB27">
            <v>1.197780831457318</v>
          </cell>
        </row>
        <row r="28">
          <cell r="F28" t="str">
            <v>Gasolina</v>
          </cell>
          <cell r="H28">
            <v>319997.68509984389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939040.28001765453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0.72895456520858726</v>
          </cell>
          <cell r="V28">
            <v>0.6999671796336433</v>
          </cell>
          <cell r="W28">
            <v>0.63362389900964566</v>
          </cell>
          <cell r="X28">
            <v>0.71174406044138594</v>
          </cell>
          <cell r="Y28">
            <v>0.51263737316232505</v>
          </cell>
          <cell r="Z28">
            <v>0.45022733474998089</v>
          </cell>
          <cell r="AA28">
            <v>0.52084040620354299</v>
          </cell>
          <cell r="AB28">
            <v>0.53286572542309341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730191.88343491009</v>
          </cell>
          <cell r="T29">
            <v>835339.51426960295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0.77227662512890816</v>
          </cell>
          <cell r="AB29">
            <v>0.89854444806104217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0.70249763906421159</v>
          </cell>
          <cell r="Y30">
            <v>5.9931384889219175E-2</v>
          </cell>
          <cell r="Z30">
            <v>0</v>
          </cell>
          <cell r="AA30">
            <v>0.57834780966595112</v>
          </cell>
          <cell r="AB30">
            <v>0</v>
          </cell>
        </row>
        <row r="31">
          <cell r="E31" t="str">
            <v xml:space="preserve"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539399.78883462772</v>
          </cell>
          <cell r="M31">
            <v>181738</v>
          </cell>
          <cell r="N31">
            <v>272004</v>
          </cell>
          <cell r="O31">
            <v>739080.93452818377</v>
          </cell>
          <cell r="P31">
            <v>480536.19646507886</v>
          </cell>
          <cell r="Q31">
            <v>156136.14413052661</v>
          </cell>
          <cell r="R31">
            <v>191809.66267521112</v>
          </cell>
          <cell r="S31">
            <v>219430.25442665338</v>
          </cell>
          <cell r="T31">
            <v>251028.21094991729</v>
          </cell>
          <cell r="U31">
            <v>0.48372408086479063</v>
          </cell>
          <cell r="V31">
            <v>0.22441680037128575</v>
          </cell>
          <cell r="W31">
            <v>0.31541723725127863</v>
          </cell>
          <cell r="X31">
            <v>0.37061419539004498</v>
          </cell>
          <cell r="Y31">
            <v>0.43450108553189259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0.20957595358311781</v>
          </cell>
          <cell r="V32">
            <v>0.19954368825377539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2.8951945060827218E-2</v>
          </cell>
          <cell r="AA32">
            <v>9.1227807695430495E-3</v>
          </cell>
          <cell r="AB32">
            <v>3.3018412117478295E-2</v>
          </cell>
        </row>
        <row r="33">
          <cell r="F33" t="str">
            <v xml:space="preserve"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156136.14413052661</v>
          </cell>
          <cell r="R33">
            <v>191809.66267521112</v>
          </cell>
          <cell r="S33">
            <v>219430.25442665338</v>
          </cell>
          <cell r="T33">
            <v>251028.21094991729</v>
          </cell>
          <cell r="U33">
            <v>0.27414812728167276</v>
          </cell>
          <cell r="V33">
            <v>2.4873112117510362E-2</v>
          </cell>
          <cell r="W33">
            <v>8.1019917845610356E-2</v>
          </cell>
          <cell r="X33">
            <v>7.1427913981869234E-2</v>
          </cell>
          <cell r="Y33">
            <v>0.20992016215405432</v>
          </cell>
          <cell r="Z33">
            <v>9.85449313225263E-2</v>
          </cell>
          <cell r="AA33">
            <v>0.16812242354751319</v>
          </cell>
          <cell r="AB33">
            <v>0.38637882429961579</v>
          </cell>
        </row>
        <row r="34">
          <cell r="D34" t="str">
            <v xml:space="preserve"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0.18633949968564281</v>
          </cell>
          <cell r="V34">
            <v>0.37787400256181675</v>
          </cell>
          <cell r="W34">
            <v>0.35308251452690081</v>
          </cell>
        </row>
        <row r="35">
          <cell r="D35" t="str">
            <v xml:space="preserve"> 1.3.</v>
          </cell>
          <cell r="E35" t="str">
            <v>FONDOS ESPECIALES</v>
          </cell>
          <cell r="K35">
            <v>400315</v>
          </cell>
          <cell r="L35">
            <v>382093.34802990541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0.44716030003365359</v>
          </cell>
          <cell r="Y35">
            <v>0.30778650257204399</v>
          </cell>
          <cell r="Z35">
            <v>0.27104994910311336</v>
          </cell>
          <cell r="AA35">
            <v>0.35185327336451672</v>
          </cell>
          <cell r="AB35">
            <v>0.34300043081395692</v>
          </cell>
        </row>
        <row r="36">
          <cell r="D36" t="str">
            <v xml:space="preserve"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2585483.2600000012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0.98113428413549886</v>
          </cell>
          <cell r="Z36">
            <v>1.0453533001597413</v>
          </cell>
          <cell r="AA36">
            <v>2.0619198318697571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657463.80000000005</v>
          </cell>
          <cell r="S37">
            <v>683762.35200000007</v>
          </cell>
          <cell r="T37">
            <v>711112.84608000005</v>
          </cell>
          <cell r="U37">
            <v>0.27768813849763108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0.25681166104062458</v>
          </cell>
          <cell r="Z37">
            <v>0.2047100140238286</v>
          </cell>
          <cell r="AA37">
            <v>0.20888431128022719</v>
          </cell>
          <cell r="AB37">
            <v>0.28060617657379883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0.58331515688116953</v>
          </cell>
          <cell r="X38">
            <v>0.61436160278408125</v>
          </cell>
          <cell r="Y38">
            <v>0.51215647355236615</v>
          </cell>
          <cell r="Z38">
            <v>0.50003542788111111</v>
          </cell>
          <cell r="AA38">
            <v>1.7235598028905921</v>
          </cell>
          <cell r="AB38">
            <v>0.85985347331836159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0.26393378437053289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841273.00000000023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0.13969782842312711</v>
          </cell>
          <cell r="W40">
            <v>0.31938137251063659</v>
          </cell>
          <cell r="X40">
            <v>0.36166462236912489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0.47738692041563341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5131.3500000000004</v>
          </cell>
          <cell r="S41">
            <v>5336.6040000000003</v>
          </cell>
          <cell r="T41">
            <v>5550.0681600000007</v>
          </cell>
          <cell r="U41">
            <v>0.1519425663477604</v>
          </cell>
          <cell r="V41">
            <v>9.5201483073538498E-2</v>
          </cell>
          <cell r="W41">
            <v>8.0260247798481822E-3</v>
          </cell>
          <cell r="X41">
            <v>9.0478708773655617E-3</v>
          </cell>
          <cell r="Y41">
            <v>6.1058945452080841E-2</v>
          </cell>
          <cell r="Z41">
            <v>5.2685819236427442E-2</v>
          </cell>
          <cell r="AA41">
            <v>2.2683142756270967E-3</v>
          </cell>
          <cell r="AB41">
            <v>2.1728526375665233E-3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83188.009999999995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264401.76776000008</v>
          </cell>
          <cell r="R42">
            <v>277621.85614800011</v>
          </cell>
          <cell r="S42">
            <v>288726.73039392009</v>
          </cell>
          <cell r="T42">
            <v>300275.79960967693</v>
          </cell>
          <cell r="U42">
            <v>0.17859516044474388</v>
          </cell>
          <cell r="V42">
            <v>0.29560750360153071</v>
          </cell>
          <cell r="W42">
            <v>0.30825376527349113</v>
          </cell>
          <cell r="X42">
            <v>0.21446805042644293</v>
          </cell>
          <cell r="Y42">
            <v>6.7010186871466426E-2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 xml:space="preserve"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6175.2240000000002</v>
          </cell>
          <cell r="Q43">
            <v>6545.7374400000008</v>
          </cell>
          <cell r="R43">
            <v>6873.0243120000014</v>
          </cell>
          <cell r="S43">
            <v>7147.9452844800016</v>
          </cell>
          <cell r="T43">
            <v>7433.8630958592021</v>
          </cell>
          <cell r="U43">
            <v>0.31923884929497964</v>
          </cell>
          <cell r="V43">
            <v>8.3670375902710981E-2</v>
          </cell>
          <cell r="W43">
            <v>0</v>
          </cell>
          <cell r="X43">
            <v>0.11294423705582549</v>
          </cell>
          <cell r="Y43">
            <v>8.4097017218960943E-2</v>
          </cell>
          <cell r="Z43">
            <v>0.14768164856804714</v>
          </cell>
          <cell r="AA43">
            <v>3.3871581742917693E-3</v>
          </cell>
          <cell r="AB43">
            <v>3.2446101723845981E-3</v>
          </cell>
        </row>
        <row r="45">
          <cell r="C45" t="str">
            <v xml:space="preserve"> 2.</v>
          </cell>
          <cell r="D45" t="str">
            <v xml:space="preserve"> PAGOS TOTALES</v>
          </cell>
          <cell r="H45">
            <v>6046333.0410558749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34233070.352725402</v>
          </cell>
          <cell r="Q45">
            <v>38373303.230387703</v>
          </cell>
          <cell r="R45">
            <v>41980882.71451927</v>
          </cell>
          <cell r="S45">
            <v>45846335.122750215</v>
          </cell>
          <cell r="T45">
            <v>51033025.458530419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 xml:space="preserve"> 2.1.</v>
          </cell>
          <cell r="E46" t="str">
            <v xml:space="preserve"> PAGOS CORRIENTES</v>
          </cell>
          <cell r="H46">
            <v>5073285.0410558749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36160675.230387703</v>
          </cell>
          <cell r="R46">
            <v>39158525.664519273</v>
          </cell>
          <cell r="S46">
            <v>42617558.652750216</v>
          </cell>
          <cell r="T46">
            <v>47339305.178530417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13.226625012544069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 xml:space="preserve"> 2.1.1.</v>
          </cell>
          <cell r="F47" t="str">
            <v xml:space="preserve"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2280777.8724210002</v>
          </cell>
          <cell r="P47">
            <v>2554433</v>
          </cell>
          <cell r="Q47">
            <v>3248517</v>
          </cell>
          <cell r="R47">
            <v>2777321.1498819999</v>
          </cell>
          <cell r="S47">
            <v>3084712.2691718875</v>
          </cell>
          <cell r="T47">
            <v>3426119.7874645363</v>
          </cell>
          <cell r="U47">
            <v>0.77166777309102164</v>
          </cell>
          <cell r="V47">
            <v>0.64714587850876526</v>
          </cell>
          <cell r="W47">
            <v>0.52155557637182925</v>
          </cell>
          <cell r="X47">
            <v>0.52173597946396932</v>
          </cell>
          <cell r="Y47">
            <v>0.49741291314854769</v>
          </cell>
          <cell r="Z47">
            <v>0.62367101599446062</v>
          </cell>
          <cell r="AA47">
            <v>0.92359032510853833</v>
          </cell>
          <cell r="AB47">
            <v>1.2942451792309768</v>
          </cell>
        </row>
        <row r="48">
          <cell r="E48" t="str">
            <v xml:space="preserve"> 2.1.2.</v>
          </cell>
          <cell r="F48" t="str">
            <v xml:space="preserve"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4814374.9000000004</v>
          </cell>
          <cell r="P48">
            <v>4087899</v>
          </cell>
          <cell r="Q48">
            <v>4167775</v>
          </cell>
          <cell r="R48">
            <v>5441978.6862513637</v>
          </cell>
          <cell r="S48">
            <v>6082000.8508751765</v>
          </cell>
          <cell r="T48">
            <v>7184995.5533625428</v>
          </cell>
          <cell r="U48">
            <v>0.55500724107699628</v>
          </cell>
          <cell r="V48">
            <v>0.69835116895176097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2.3036904645697911</v>
          </cell>
          <cell r="AB48">
            <v>2.7319545584338529</v>
          </cell>
        </row>
        <row r="49">
          <cell r="E49" t="str">
            <v xml:space="preserve"> 2.1.3.</v>
          </cell>
          <cell r="F49" t="str">
            <v xml:space="preserve"> Otros</v>
          </cell>
          <cell r="H49">
            <v>4490899.0410558749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30939225.828385908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11.252842241551541</v>
          </cell>
          <cell r="Z49">
            <v>12.011444959454369</v>
          </cell>
          <cell r="AA49">
            <v>13.526795366513584</v>
          </cell>
          <cell r="AB49">
            <v>12.62181900184628</v>
          </cell>
        </row>
        <row r="50">
          <cell r="F50" t="str">
            <v xml:space="preserve"> 2.1.3.1.</v>
          </cell>
          <cell r="G50" t="str">
            <v xml:space="preserve"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4821438.6027839063</v>
          </cell>
          <cell r="Q50">
            <v>5294024.3743477929</v>
          </cell>
          <cell r="R50">
            <v>5666457.5972418422</v>
          </cell>
          <cell r="S50">
            <v>5935094.2064066734</v>
          </cell>
          <cell r="T50">
            <v>6315404.7765845414</v>
          </cell>
          <cell r="U50">
            <v>2.4889263962778654</v>
          </cell>
          <cell r="V50">
            <v>2.6306843003268758</v>
          </cell>
          <cell r="W50">
            <v>2.6473399264451558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 xml:space="preserve"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 xml:space="preserve"> 2.1.3.3.</v>
          </cell>
          <cell r="G52" t="str">
            <v xml:space="preserve"> Transferencias</v>
          </cell>
          <cell r="H52">
            <v>3000623</v>
          </cell>
          <cell r="I52">
            <v>4254181</v>
          </cell>
          <cell r="J52">
            <v>5837260.2000000002</v>
          </cell>
          <cell r="K52">
            <v>7937416.0999999996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25971200.689425431</v>
          </cell>
          <cell r="T52">
            <v>28754312.309958752</v>
          </cell>
          <cell r="U52">
            <v>6.8354176800916919</v>
          </cell>
          <cell r="V52">
            <v>7.337035153320091</v>
          </cell>
          <cell r="W52">
            <v>7.940677120613822</v>
          </cell>
          <cell r="X52">
            <v>8.8662612312003102</v>
          </cell>
          <cell r="Y52">
            <v>7.8936513308989351</v>
          </cell>
          <cell r="Z52">
            <v>8.6002759867015666</v>
          </cell>
          <cell r="AA52">
            <v>10.075861135116334</v>
          </cell>
          <cell r="AB52">
            <v>9.4385254813517481</v>
          </cell>
        </row>
        <row r="53">
          <cell r="F53" t="str">
            <v xml:space="preserve"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1544550.6368710471</v>
          </cell>
          <cell r="T53">
            <v>1658472.7511600466</v>
          </cell>
          <cell r="U53">
            <v>0.90592167335646778</v>
          </cell>
          <cell r="V53">
            <v>1.0342382130819601</v>
          </cell>
          <cell r="W53">
            <v>0.98619085707361187</v>
          </cell>
          <cell r="X53">
            <v>0.95291073580592356</v>
          </cell>
          <cell r="Y53">
            <v>1.0648891940439915</v>
          </cell>
          <cell r="Z53">
            <v>0.92217160984993318</v>
          </cell>
          <cell r="AA53">
            <v>0.78949848034021197</v>
          </cell>
          <cell r="AB53">
            <v>0.6559437572152258</v>
          </cell>
        </row>
        <row r="54">
          <cell r="D54" t="str">
            <v xml:space="preserve"> 2.2.</v>
          </cell>
          <cell r="E54" t="str">
            <v xml:space="preserve"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2352450.3295800001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2.2166028530667998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 xml:space="preserve"> 2.2.1.</v>
          </cell>
          <cell r="F55" t="str">
            <v xml:space="preserve"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2352450.3295800001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2.2166028530667998</v>
          </cell>
          <cell r="V55">
            <v>2.2575858938996718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 xml:space="preserve"> 2.1.1.</v>
          </cell>
          <cell r="F56" t="str">
            <v xml:space="preserve"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5.1739936453010053E-2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 xml:space="preserve"> 3.</v>
          </cell>
          <cell r="D58" t="str">
            <v xml:space="preserve"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-7348851.8256972879</v>
          </cell>
          <cell r="Q58">
            <v>-7973097.6963690035</v>
          </cell>
          <cell r="R58">
            <v>-8533599.4234692529</v>
          </cell>
          <cell r="S58">
            <v>-9499962.9838543236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-4.6364839827392554</v>
          </cell>
          <cell r="AA58">
            <v>-4.9717682516542538</v>
          </cell>
          <cell r="AB58">
            <v>-4.9573491501157214</v>
          </cell>
        </row>
        <row r="60">
          <cell r="C60" t="str">
            <v xml:space="preserve"> 4.</v>
          </cell>
          <cell r="D60" t="str">
            <v xml:space="preserve"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248214.72892595999</v>
          </cell>
          <cell r="M60">
            <v>321089.15788879001</v>
          </cell>
          <cell r="N60">
            <v>259276.78503759997</v>
          </cell>
          <cell r="O60">
            <v>302834.40776999999</v>
          </cell>
          <cell r="P60">
            <v>1393080.9171751225</v>
          </cell>
          <cell r="Q60">
            <v>550863.16884596727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0.19994366218856491</v>
          </cell>
          <cell r="Z60">
            <v>0.2252575942916844</v>
          </cell>
          <cell r="AA60">
            <v>0.16895180489499742</v>
          </cell>
          <cell r="AB60">
            <v>0.17184574486666329</v>
          </cell>
        </row>
        <row r="62">
          <cell r="C62" t="str">
            <v xml:space="preserve"> 5.</v>
          </cell>
          <cell r="D62" t="str">
            <v xml:space="preserve"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-4549660.0380614251</v>
          </cell>
          <cell r="M62">
            <v>-6930077.1578887897</v>
          </cell>
          <cell r="N62">
            <v>-7889050.7850375995</v>
          </cell>
          <cell r="O62">
            <v>-9038901.1352251694</v>
          </cell>
          <cell r="P62">
            <v>-8741932.7428724095</v>
          </cell>
          <cell r="Q62">
            <v>-8523960.86521497</v>
          </cell>
          <cell r="R62">
            <v>-8693163.3528370149</v>
          </cell>
          <cell r="S62">
            <v>-9698304.0836116411</v>
          </cell>
          <cell r="T62">
            <v>-10445558.907346766</v>
          </cell>
          <cell r="U62">
            <v>-0.53514042718882093</v>
          </cell>
          <cell r="V62">
            <v>-1.5986553825314591</v>
          </cell>
          <cell r="W62">
            <v>-2.6371623692836046</v>
          </cell>
          <cell r="X62">
            <v>-4.1324247833738648</v>
          </cell>
          <cell r="Y62">
            <v>-3.6648739325792157</v>
          </cell>
          <cell r="Z62">
            <v>-4.8617415770309398</v>
          </cell>
          <cell r="AA62">
            <v>-5.1407200565492506</v>
          </cell>
          <cell r="AB62">
            <v>-5.1291948949823851</v>
          </cell>
        </row>
        <row r="64">
          <cell r="C64" t="str">
            <v xml:space="preserve"> 6.</v>
          </cell>
          <cell r="D64" t="str">
            <v xml:space="preserve"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4549660.0380614251</v>
          </cell>
          <cell r="M64">
            <v>6930077.1578887897</v>
          </cell>
          <cell r="N64">
            <v>7889050.7850375995</v>
          </cell>
          <cell r="O64">
            <v>9038901.1352251694</v>
          </cell>
          <cell r="P64">
            <v>8741932.7428724095</v>
          </cell>
          <cell r="Q64">
            <v>8523960.86521497</v>
          </cell>
          <cell r="R64">
            <v>8693163.3528370149</v>
          </cell>
          <cell r="S64">
            <v>9698304.0836116411</v>
          </cell>
          <cell r="T64">
            <v>10445558.907346766</v>
          </cell>
          <cell r="U64">
            <v>0.53514042718882093</v>
          </cell>
          <cell r="V64">
            <v>1.5986553825314591</v>
          </cell>
          <cell r="W64">
            <v>2.6371623692836046</v>
          </cell>
          <cell r="X64">
            <v>4.1324247833738648</v>
          </cell>
          <cell r="Y64">
            <v>3.6648739325792157</v>
          </cell>
          <cell r="Z64">
            <v>4.8617415770309398</v>
          </cell>
          <cell r="AA64">
            <v>5.1407200565492506</v>
          </cell>
          <cell r="AB64">
            <v>5.1291948949823851</v>
          </cell>
        </row>
        <row r="65">
          <cell r="D65" t="str">
            <v xml:space="preserve"> 6.1.</v>
          </cell>
          <cell r="E65" t="str">
            <v xml:space="preserve"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1951997.6952539999</v>
          </cell>
          <cell r="P65">
            <v>2246137</v>
          </cell>
          <cell r="Q65">
            <v>2359507</v>
          </cell>
          <cell r="R65">
            <v>2898600.0920546278</v>
          </cell>
          <cell r="S65">
            <v>3315998.5102401618</v>
          </cell>
          <cell r="T65">
            <v>3793502.2939893613</v>
          </cell>
          <cell r="U65">
            <v>-0.64011785822669676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0.88319106357384902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 xml:space="preserve"> 6.1.1.</v>
          </cell>
          <cell r="F66" t="str">
            <v xml:space="preserve"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1951997.6952539999</v>
          </cell>
          <cell r="P66">
            <v>2246137</v>
          </cell>
          <cell r="Q66">
            <v>2359507</v>
          </cell>
          <cell r="R66">
            <v>2898600.0920546278</v>
          </cell>
          <cell r="S66">
            <v>3315998.5102401618</v>
          </cell>
          <cell r="T66">
            <v>3793502.2939893613</v>
          </cell>
          <cell r="U66">
            <v>-0.64011785822669676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0.88319106357384902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 xml:space="preserve"> 6.1.1.1.</v>
          </cell>
          <cell r="G67" t="str">
            <v xml:space="preserve"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8698743.7070672754</v>
          </cell>
          <cell r="S67">
            <v>9951362.8156789709</v>
          </cell>
          <cell r="T67">
            <v>11384359.055958839</v>
          </cell>
          <cell r="U67">
            <v>0.90436579970106268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3.0698900144517882</v>
          </cell>
          <cell r="AB67">
            <v>2.3236483041864311</v>
          </cell>
        </row>
        <row r="68">
          <cell r="F68" t="str">
            <v xml:space="preserve"> 6.1.1.2.</v>
          </cell>
          <cell r="G68" t="str">
            <v xml:space="preserve"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2142841.3047460001</v>
          </cell>
          <cell r="P68">
            <v>5058265</v>
          </cell>
          <cell r="Q68">
            <v>4721410</v>
          </cell>
          <cell r="R68">
            <v>5800143.6150126476</v>
          </cell>
          <cell r="S68">
            <v>6635364.3054388091</v>
          </cell>
          <cell r="T68">
            <v>7590856.7619694779</v>
          </cell>
          <cell r="U68">
            <v>1.5444836579277594</v>
          </cell>
          <cell r="V68">
            <v>1.1589745765474251</v>
          </cell>
          <cell r="W68">
            <v>0.84980638643578965</v>
          </cell>
          <cell r="X68">
            <v>0.82676093014078578</v>
          </cell>
          <cell r="Y68">
            <v>0.63886345168925207</v>
          </cell>
          <cell r="Z68">
            <v>0.70561114498000954</v>
          </cell>
          <cell r="AA68">
            <v>1.0390325994751273</v>
          </cell>
          <cell r="AB68">
            <v>1.2159719988780227</v>
          </cell>
        </row>
        <row r="69">
          <cell r="E69" t="str">
            <v xml:space="preserve"> 6.1.2.</v>
          </cell>
          <cell r="F69" t="str">
            <v xml:space="preserve"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 xml:space="preserve"> 6.2.</v>
          </cell>
          <cell r="E70" t="str">
            <v xml:space="preserve"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5272589.5999999996</v>
          </cell>
          <cell r="P70">
            <v>2875616</v>
          </cell>
          <cell r="Q70">
            <v>3462251</v>
          </cell>
          <cell r="R70">
            <v>5794563.2607823871</v>
          </cell>
          <cell r="S70">
            <v>6382305.5733714774</v>
          </cell>
          <cell r="T70">
            <v>6652056.6133574042</v>
          </cell>
          <cell r="U70">
            <v>1.1025517558068372</v>
          </cell>
          <cell r="V70">
            <v>0.40564110179159873</v>
          </cell>
          <cell r="W70">
            <v>2.3879464234822878</v>
          </cell>
          <cell r="X70">
            <v>2.000427282909631</v>
          </cell>
          <cell r="Y70">
            <v>2.8337633800247382</v>
          </cell>
          <cell r="Z70">
            <v>2.7956456678716823</v>
          </cell>
          <cell r="AA70">
            <v>3.130576055385184</v>
          </cell>
          <cell r="AB70">
            <v>2.9919720611020391</v>
          </cell>
        </row>
        <row r="71">
          <cell r="E71" t="str">
            <v xml:space="preserve"> 6.2.1.</v>
          </cell>
          <cell r="F71" t="str">
            <v xml:space="preserve"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4.3274302045006481</v>
          </cell>
          <cell r="Y71">
            <v>5.5734130147738323</v>
          </cell>
          <cell r="Z71">
            <v>5.4079783588262078</v>
          </cell>
          <cell r="AA71">
            <v>7.4265000360349847</v>
          </cell>
          <cell r="AB71">
            <v>6.6561976378320935</v>
          </cell>
        </row>
        <row r="72">
          <cell r="E72" t="str">
            <v xml:space="preserve"> 6.2.2.</v>
          </cell>
          <cell r="F72" t="str">
            <v xml:space="preserve"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6457265.4000000004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0.54216387992154391</v>
          </cell>
          <cell r="V72">
            <v>2.4112535051651114</v>
          </cell>
          <cell r="W72">
            <v>1.0276032404571722</v>
          </cell>
          <cell r="X72">
            <v>2.3270029215910171</v>
          </cell>
          <cell r="Y72">
            <v>2.7396496347490937</v>
          </cell>
          <cell r="Z72">
            <v>2.6123326909545255</v>
          </cell>
          <cell r="AA72">
            <v>4.2959239806498006</v>
          </cell>
          <cell r="AB72">
            <v>3.664225576730054</v>
          </cell>
        </row>
        <row r="73">
          <cell r="D73" t="str">
            <v xml:space="preserve"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-39999.209999999031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1.862645149230957E-9</v>
          </cell>
          <cell r="T73">
            <v>9.3132257461547852E-10</v>
          </cell>
          <cell r="U73">
            <v>7.2706529608680515E-2</v>
          </cell>
          <cell r="V73">
            <v>0.98691686720203708</v>
          </cell>
          <cell r="W73">
            <v>-5.4412652649888704E-2</v>
          </cell>
          <cell r="X73">
            <v>0.9258224827393432</v>
          </cell>
          <cell r="Y73">
            <v>-5.2080511019371445E-2</v>
          </cell>
          <cell r="Z73">
            <v>0.20174751207795374</v>
          </cell>
          <cell r="AA73">
            <v>-2.0713413812594166E-2</v>
          </cell>
          <cell r="AB73">
            <v>1.0295465285719367</v>
          </cell>
        </row>
        <row r="74">
          <cell r="E74" t="str">
            <v xml:space="preserve"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215254.33600000001</v>
          </cell>
          <cell r="Q74">
            <v>238515.96599999999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7.3797549190592782E-2</v>
          </cell>
          <cell r="Z74">
            <v>7.8145487224565768E-2</v>
          </cell>
          <cell r="AA74">
            <v>9.0381343965456468E-2</v>
          </cell>
          <cell r="AB74">
            <v>0.11002425314609948</v>
          </cell>
        </row>
        <row r="75">
          <cell r="E75" t="str">
            <v xml:space="preserve"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8.0260247798481822E-3</v>
          </cell>
          <cell r="X75">
            <v>0.81911156967557597</v>
          </cell>
          <cell r="Y75">
            <v>0.34618730464661635</v>
          </cell>
          <cell r="Z75">
            <v>0</v>
          </cell>
          <cell r="AA75">
            <v>0.71703688431492929</v>
          </cell>
          <cell r="AB75">
            <v>2.2852654590256885</v>
          </cell>
        </row>
        <row r="76">
          <cell r="E76" t="str">
            <v xml:space="preserve"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 xml:space="preserve"> 6.3.4.</v>
          </cell>
          <cell r="F77" t="str">
            <v>Faltante</v>
          </cell>
          <cell r="K77">
            <v>76882.689999999944</v>
          </cell>
          <cell r="L77">
            <v>-73746.96193857491</v>
          </cell>
          <cell r="M77">
            <v>19880.157888789661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2263686.8992149699</v>
          </cell>
          <cell r="R77">
            <v>0</v>
          </cell>
          <cell r="S77">
            <v>1.862645149230957E-9</v>
          </cell>
          <cell r="T77">
            <v>9.3132257461547852E-10</v>
          </cell>
          <cell r="U77">
            <v>0</v>
          </cell>
          <cell r="V77">
            <v>0</v>
          </cell>
          <cell r="W77">
            <v>0</v>
          </cell>
          <cell r="X77">
            <v>8.5879586645002948E-2</v>
          </cell>
          <cell r="Y77">
            <v>-5.9405167892666581E-2</v>
          </cell>
          <cell r="Z77">
            <v>1.3946769705997458E-2</v>
          </cell>
          <cell r="AA77">
            <v>-1.7348050735187963</v>
          </cell>
          <cell r="AB77">
            <v>-0.96081835359885726</v>
          </cell>
        </row>
        <row r="78">
          <cell r="E78" t="str">
            <v xml:space="preserve"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-45899.209999999031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-418176.99999999988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7.2706529608680515E-2</v>
          </cell>
          <cell r="V78">
            <v>-1.4491718074605193</v>
          </cell>
          <cell r="W78">
            <v>-6.2438677429736883E-2</v>
          </cell>
          <cell r="X78">
            <v>-7.9700572218630875E-2</v>
          </cell>
          <cell r="Y78">
            <v>-0.41266019696391404</v>
          </cell>
          <cell r="AA78">
            <v>0.90667343142581625</v>
          </cell>
          <cell r="AB78">
            <v>-0.40492483000099416</v>
          </cell>
        </row>
        <row r="79">
          <cell r="D79" t="str">
            <v>DEFICIT REAL / PIB</v>
          </cell>
          <cell r="H79">
            <v>-3.1603309591671266E-3</v>
          </cell>
          <cell r="I79">
            <v>-1.3754837899641425E-2</v>
          </cell>
          <cell r="J79">
            <v>-2.4031833418032847E-2</v>
          </cell>
          <cell r="K79">
            <v>-3.7022883204810376E-2</v>
          </cell>
          <cell r="L79">
            <v>-3.4649302703906509E-2</v>
          </cell>
          <cell r="M79">
            <v>-4.6364839827392555E-2</v>
          </cell>
          <cell r="N79">
            <v>-4.9717682516542537E-2</v>
          </cell>
          <cell r="O79">
            <v>-4.957349150115721E-2</v>
          </cell>
          <cell r="P79">
            <v>-3.5869029695593177E-2</v>
          </cell>
          <cell r="Q79">
            <v>-3.4704210002917429E-2</v>
          </cell>
          <cell r="R79">
            <v>-3.0235718841700957E-2</v>
          </cell>
          <cell r="S79">
            <v>-2.9422795514408354E-2</v>
          </cell>
          <cell r="T79">
            <v>-2.7541089033218849E-2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36504.734179629631</v>
          </cell>
        </row>
        <row r="83">
          <cell r="H83">
            <v>36504.734179629631</v>
          </cell>
        </row>
        <row r="154">
          <cell r="AK154">
            <v>0</v>
          </cell>
        </row>
        <row r="156">
          <cell r="AY156">
            <v>36504.734179629631</v>
          </cell>
        </row>
        <row r="158">
          <cell r="AP158" t="str">
            <v>1998</v>
          </cell>
          <cell r="AU158">
            <v>0</v>
          </cell>
          <cell r="AW158" t="str">
            <v>PORCENTAJE DEL PIB</v>
          </cell>
          <cell r="AX158">
            <v>0</v>
          </cell>
          <cell r="AZ158" t="str">
            <v>1998</v>
          </cell>
          <cell r="BB158">
            <v>0</v>
          </cell>
        </row>
        <row r="159">
          <cell r="AH159" t="str">
            <v>CONCEPTOS</v>
          </cell>
          <cell r="AK159" t="str">
            <v xml:space="preserve">        1993</v>
          </cell>
          <cell r="AL159" t="str">
            <v xml:space="preserve">        1994</v>
          </cell>
          <cell r="AM159" t="str">
            <v xml:space="preserve">        1995</v>
          </cell>
          <cell r="AN159" t="str">
            <v xml:space="preserve">        1996</v>
          </cell>
          <cell r="AO159" t="str">
            <v xml:space="preserve">        1997</v>
          </cell>
          <cell r="AP159" t="str">
            <v>Revisión</v>
          </cell>
          <cell r="AQ159" t="str">
            <v>Con Reforma</v>
          </cell>
          <cell r="AS159" t="str">
            <v xml:space="preserve">        1999</v>
          </cell>
          <cell r="AT159" t="str">
            <v xml:space="preserve">        2000</v>
          </cell>
          <cell r="AU159" t="str">
            <v xml:space="preserve">        1993</v>
          </cell>
          <cell r="AV159" t="str">
            <v xml:space="preserve">        1994</v>
          </cell>
          <cell r="AW159" t="str">
            <v xml:space="preserve">        1995</v>
          </cell>
          <cell r="AX159" t="str">
            <v xml:space="preserve">        1996</v>
          </cell>
          <cell r="AY159" t="str">
            <v xml:space="preserve">        1997</v>
          </cell>
          <cell r="AZ159" t="str">
            <v>Revisión</v>
          </cell>
          <cell r="BA159" t="str">
            <v>Con Reforma</v>
          </cell>
          <cell r="BB159" t="str">
            <v xml:space="preserve"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5907600.3079954172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5263700.6850998439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13687699.342834629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 xml:space="preserve">  1.1.1.</v>
          </cell>
          <cell r="AI164" t="str">
            <v>TRIBUTARIOS</v>
          </cell>
          <cell r="AK164">
            <v>5051354.6850998439</v>
          </cell>
          <cell r="AL164">
            <v>6731364</v>
          </cell>
          <cell r="AM164">
            <v>8229679.2799999993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5081160.7374290004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4.0930120883896057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5222366.5599999996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2.8328063582172689</v>
          </cell>
          <cell r="BA166">
            <v>2.8328063582172689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0.99957843550774539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319997.68509984389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939040.28001765453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0.71174406044138594</v>
          </cell>
          <cell r="AY169">
            <v>0.51263737316232505</v>
          </cell>
          <cell r="AZ169">
            <v>0.45022733474998089</v>
          </cell>
          <cell r="BA169">
            <v>0.29588805070185792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0.70249763906421159</v>
          </cell>
          <cell r="AY171">
            <v>5.9931384889219175E-2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 xml:space="preserve"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539399.78883462772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739080.93452818377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0.37061419539004498</v>
          </cell>
          <cell r="AY172">
            <v>0.43450108553189259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2.8951945060827218E-2</v>
          </cell>
          <cell r="BA173">
            <v>2.8951945060827218E-2</v>
          </cell>
          <cell r="BB173" t="e">
            <v>#DIV/0!</v>
          </cell>
        </row>
        <row r="174">
          <cell r="AI174" t="str">
            <v xml:space="preserve"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7.1427913981869234E-2</v>
          </cell>
          <cell r="AY174">
            <v>0.20992016215405432</v>
          </cell>
          <cell r="AZ174">
            <v>9.85449313225263E-2</v>
          </cell>
          <cell r="BA174">
            <v>9.85449313225263E-2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382093.34802990541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0.44716030003365359</v>
          </cell>
          <cell r="AY176">
            <v>0.30778650257204399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0.98113428413549886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0.25681166104062458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0.61436160278408125</v>
          </cell>
          <cell r="AY179">
            <v>0.51215647355236615</v>
          </cell>
          <cell r="AZ179">
            <v>0.50003542788111111</v>
          </cell>
          <cell r="BA179">
            <v>0.80104754281336665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0.49674238879328431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841273.00000000023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0.36166462236912489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9.0478708773655617E-3</v>
          </cell>
          <cell r="AY182">
            <v>6.1058945452080841E-2</v>
          </cell>
          <cell r="AZ182">
            <v>5.2685819236427442E-2</v>
          </cell>
          <cell r="BA182">
            <v>5.2685819236427442E-2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83188.009999999995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6.7010186871466426E-2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 xml:space="preserve"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8.4097017218960943E-2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6046333.0410558749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 xml:space="preserve"> PAGOS CORRIENTES</v>
          </cell>
          <cell r="AK187">
            <v>5073285.0410558749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13.226625012544069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 xml:space="preserve"> 2.1.1.</v>
          </cell>
          <cell r="AI188" t="str">
            <v xml:space="preserve"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2280777.8724210002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0.52173597946396932</v>
          </cell>
          <cell r="AY188">
            <v>0.49741291314854769</v>
          </cell>
          <cell r="AZ188">
            <v>0.62367101599446062</v>
          </cell>
          <cell r="BA188">
            <v>0.62367101599446062</v>
          </cell>
          <cell r="BB188" t="e">
            <v>#DIV/0!</v>
          </cell>
        </row>
        <row r="189">
          <cell r="AH189" t="str">
            <v xml:space="preserve"> 2.1.2.</v>
          </cell>
          <cell r="AI189" t="str">
            <v xml:space="preserve"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4814374.9000000004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 xml:space="preserve"> 2.1.3.</v>
          </cell>
          <cell r="AI190" t="str">
            <v xml:space="preserve"> Otros</v>
          </cell>
          <cell r="AK190">
            <v>4490899.0410558749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11.252842241551541</v>
          </cell>
          <cell r="AZ190">
            <v>12.011444959454369</v>
          </cell>
          <cell r="BA190">
            <v>12.011444959454369</v>
          </cell>
          <cell r="BB190" t="e">
            <v>#DIV/0!</v>
          </cell>
        </row>
        <row r="191">
          <cell r="AI191" t="str">
            <v xml:space="preserve"> 2.1.3.1.</v>
          </cell>
          <cell r="AJ191" t="str">
            <v xml:space="preserve"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 xml:space="preserve"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 xml:space="preserve"> 2.1.3.3.</v>
          </cell>
          <cell r="AJ193" t="str">
            <v xml:space="preserve"> Transferencias</v>
          </cell>
          <cell r="AK193">
            <v>3000623</v>
          </cell>
          <cell r="AL193">
            <v>4254181</v>
          </cell>
          <cell r="AM193">
            <v>5837260.2000000002</v>
          </cell>
          <cell r="AN193">
            <v>7937416.0999999996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8.8662612312003102</v>
          </cell>
          <cell r="AY193">
            <v>7.8936513308989351</v>
          </cell>
          <cell r="AZ193">
            <v>8.6002759867015666</v>
          </cell>
          <cell r="BA193">
            <v>8.6002759867015666</v>
          </cell>
          <cell r="BB193" t="e">
            <v>#DIV/0!</v>
          </cell>
        </row>
        <row r="194">
          <cell r="AI194" t="str">
            <v xml:space="preserve"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0.95291073580592356</v>
          </cell>
          <cell r="AY194">
            <v>1.0648891940439915</v>
          </cell>
          <cell r="AZ194">
            <v>0.92217160984993318</v>
          </cell>
          <cell r="BA194">
            <v>0.92217160984993318</v>
          </cell>
          <cell r="BB194" t="e">
            <v>#DIV/0!</v>
          </cell>
        </row>
        <row r="195">
          <cell r="AH195" t="str">
            <v xml:space="preserve"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2352450.3295800001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 xml:space="preserve"> 2.2.1.</v>
          </cell>
          <cell r="AI196" t="str">
            <v xml:space="preserve"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2352450.3295800001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 xml:space="preserve"> 2.1.1.</v>
          </cell>
          <cell r="AI197" t="str">
            <v xml:space="preserve"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-4.6364839827392554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248214.72892595999</v>
          </cell>
          <cell r="AP201">
            <v>321089.15788879001</v>
          </cell>
          <cell r="AQ201">
            <v>321089.15788879001</v>
          </cell>
          <cell r="AS201">
            <v>259276.78503759997</v>
          </cell>
          <cell r="AT201">
            <v>302834.40776999999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0.19994366218856491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-4549660.0380614251</v>
          </cell>
          <cell r="AP203">
            <v>-6930077.1578887897</v>
          </cell>
          <cell r="AQ203">
            <v>-6621887.1578887897</v>
          </cell>
          <cell r="AS203">
            <v>-7889050.7850375995</v>
          </cell>
          <cell r="AT203">
            <v>-9038901.1352251694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-4.1324247833738648</v>
          </cell>
          <cell r="AY203">
            <v>-3.6648739325792157</v>
          </cell>
          <cell r="AZ203">
            <v>-4.8617415770309398</v>
          </cell>
          <cell r="BA203">
            <v>-4.6455332863455263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4549660.0380614251</v>
          </cell>
          <cell r="AP205">
            <v>6930077.1578887897</v>
          </cell>
          <cell r="AQ205">
            <v>6621887.1578887897</v>
          </cell>
          <cell r="AS205">
            <v>7889050.7850375995</v>
          </cell>
          <cell r="AT205">
            <v>9038901.1352251694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4.1324247833738648</v>
          </cell>
          <cell r="AY205">
            <v>3.6648739325792157</v>
          </cell>
          <cell r="AZ205">
            <v>4.8617415770309398</v>
          </cell>
          <cell r="BA205">
            <v>4.6455332863455263</v>
          </cell>
          <cell r="BB205" t="e">
            <v>#DIV/0!</v>
          </cell>
        </row>
        <row r="206">
          <cell r="AH206" t="str">
            <v xml:space="preserve"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1951997.6952539999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0.88319106357384902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 xml:space="preserve"> 6.1.1.</v>
          </cell>
          <cell r="AI207" t="str">
            <v xml:space="preserve"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1951997.6952539999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0.88319106357384902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 xml:space="preserve"> 6.1.1.1.</v>
          </cell>
          <cell r="AJ208" t="str">
            <v xml:space="preserve"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 xml:space="preserve"> 6.1.1.2.</v>
          </cell>
          <cell r="AJ209" t="str">
            <v xml:space="preserve"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2142841.3047460001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0.82676093014078578</v>
          </cell>
          <cell r="AY209">
            <v>0.63886345168925207</v>
          </cell>
          <cell r="AZ209">
            <v>0.70561114498000954</v>
          </cell>
          <cell r="BA209">
            <v>0.70561114498000954</v>
          </cell>
          <cell r="BB209" t="e">
            <v>#DIV/0!</v>
          </cell>
        </row>
        <row r="210">
          <cell r="AH210" t="str">
            <v xml:space="preserve"> 6.1.2.</v>
          </cell>
          <cell r="AI210" t="str">
            <v xml:space="preserve"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 xml:space="preserve"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5272589.5999999996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2.8337633800247382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 xml:space="preserve"> 6.2.1.</v>
          </cell>
          <cell r="AI212" t="str">
            <v xml:space="preserve"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4.3274302045006481</v>
          </cell>
          <cell r="AY212">
            <v>5.5734130147738323</v>
          </cell>
          <cell r="AZ212">
            <v>5.4079783588262078</v>
          </cell>
          <cell r="BA212">
            <v>5.4079783588262078</v>
          </cell>
          <cell r="BB212" t="e">
            <v>#DIV/0!</v>
          </cell>
        </row>
        <row r="213">
          <cell r="AH213" t="str">
            <v xml:space="preserve"> 6.2.2.</v>
          </cell>
          <cell r="AI213" t="str">
            <v xml:space="preserve"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6457265.4000000004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2.3270029215910171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-39999.209999999031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-20612.842111210339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-5.2080511019371445E-2</v>
          </cell>
          <cell r="AZ214">
            <v>0.31140276722534421</v>
          </cell>
          <cell r="BA214">
            <v>-1.4460778607460015E-2</v>
          </cell>
          <cell r="BB214" t="e">
            <v>#DIV/0!</v>
          </cell>
        </row>
        <row r="215">
          <cell r="AH215" t="str">
            <v xml:space="preserve"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7.3797549190592782E-2</v>
          </cell>
          <cell r="AZ215">
            <v>7.8145487224565768E-2</v>
          </cell>
          <cell r="BA215">
            <v>7.8145487224565768E-2</v>
          </cell>
          <cell r="BB215" t="e">
            <v>#DIV/0!</v>
          </cell>
        </row>
        <row r="216">
          <cell r="AH216" t="str">
            <v xml:space="preserve"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0.81911156967557597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 xml:space="preserve"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 xml:space="preserve"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8.5879586645002948E-2</v>
          </cell>
          <cell r="AY218">
            <v>-5.9405167892666581E-2</v>
          </cell>
          <cell r="AZ218">
            <v>0.12360202485338796</v>
          </cell>
          <cell r="BA218">
            <v>-9.2606265832025775E-2</v>
          </cell>
        </row>
        <row r="219">
          <cell r="AH219" t="str">
            <v xml:space="preserve"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-45899.209999999031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-7.9700572218630875E-2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-3.1603309591671266E-3</v>
          </cell>
          <cell r="AL220">
            <v>-1.3754837899641425E-2</v>
          </cell>
          <cell r="AM220">
            <v>-2.4031833418032847E-2</v>
          </cell>
          <cell r="AN220">
            <v>-3.7022883204810376E-2</v>
          </cell>
          <cell r="AO220">
            <v>-3.4649302703906509E-2</v>
          </cell>
          <cell r="AP220">
            <v>-4.6364839827392555E-2</v>
          </cell>
          <cell r="AQ220">
            <v>-4.4202756920538419E-2</v>
          </cell>
          <cell r="AS220">
            <v>-4.9717682516542537E-2</v>
          </cell>
          <cell r="AT220">
            <v>-4.957349150115721E-2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RESUOPE"/>
      <sheetName val="CODE LIST"/>
    </sheetNames>
    <sheetDataSet>
      <sheetData sheetId="0" refreshError="1">
        <row r="3">
          <cell r="B3" t="str">
            <v>Cuadro No. 1a</v>
          </cell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  <sheetName val="RESUMEN"/>
      <sheetName val="Hoja1"/>
      <sheetName val="Hoja2"/>
      <sheetName val="94-03 Mil Corr "/>
      <sheetName val="EMBI"/>
    </sheetNames>
    <sheetDataSet>
      <sheetData sheetId="0" refreshError="1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 xml:space="preserve"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8.8000000000000007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8.1772322159718545E-3</v>
          </cell>
          <cell r="AD8">
            <v>13.535549721659891</v>
          </cell>
          <cell r="AE8">
            <v>726.33585039237164</v>
          </cell>
          <cell r="AF8">
            <v>1438.1227019431008</v>
          </cell>
          <cell r="AG8">
            <v>1024.6103000000001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1386.8531636086091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972.18127346093422</v>
          </cell>
          <cell r="AP8">
            <v>16.457900064195314</v>
          </cell>
          <cell r="AQ8">
            <v>-113.88698517506805</v>
          </cell>
          <cell r="AR8">
            <v>92.777831919710252</v>
          </cell>
          <cell r="AS8">
            <v>-81.189928778951071</v>
          </cell>
          <cell r="AT8">
            <v>154.68090191172018</v>
          </cell>
          <cell r="AU8">
            <v>57.127029905906284</v>
          </cell>
          <cell r="AV8">
            <v>111.90113461767351</v>
          </cell>
          <cell r="AW8">
            <v>152.06653752172724</v>
          </cell>
          <cell r="AX8">
            <v>144.19116260346709</v>
          </cell>
          <cell r="AY8">
            <v>2057.1933626519794</v>
          </cell>
          <cell r="AZ8">
            <v>3166.6159067143199</v>
          </cell>
          <cell r="BA8">
            <v>4301.1716418341994</v>
          </cell>
          <cell r="BB8">
            <v>5477.3676340074853</v>
          </cell>
          <cell r="BC8">
            <v>6848.2653596374657</v>
          </cell>
          <cell r="BD8">
            <v>8344.2977585040571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4408.3391083856923</v>
          </cell>
          <cell r="BK8">
            <v>5433.3970989264171</v>
          </cell>
          <cell r="BL8">
            <v>6751.9096188251733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43.970535081066949</v>
          </cell>
          <cell r="BU8">
            <v>96.355740812292964</v>
          </cell>
          <cell r="BV8">
            <v>205.5349760702762</v>
          </cell>
          <cell r="BW8">
            <v>354.48921096936294</v>
          </cell>
          <cell r="BX8">
            <v>490.26177835223962</v>
          </cell>
          <cell r="BY8">
            <v>508.85928048651846</v>
          </cell>
          <cell r="BZ8">
            <v>618.83898199999999</v>
          </cell>
          <cell r="CA8">
            <v>1132.2671618140002</v>
          </cell>
          <cell r="CB8">
            <v>923.91891799999996</v>
          </cell>
          <cell r="CC8">
            <v>3166.6159067143199</v>
          </cell>
          <cell r="CD8">
            <v>2675.0250618139994</v>
          </cell>
          <cell r="CE8">
            <v>491.59084490032046</v>
          </cell>
          <cell r="CF8">
            <v>18.377055673899399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918.67541202805012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1300.8273561133799</v>
          </cell>
          <cell r="W9">
            <v>1030.2689678214899</v>
          </cell>
          <cell r="X9">
            <v>1285.1797225266603</v>
          </cell>
          <cell r="Y9">
            <v>916.57072490871997</v>
          </cell>
          <cell r="Z9">
            <v>1367.4223958232521</v>
          </cell>
          <cell r="AA9">
            <v>13075.612779912501</v>
          </cell>
          <cell r="AB9">
            <v>11.611762310490029</v>
          </cell>
          <cell r="AC9">
            <v>0</v>
          </cell>
          <cell r="AD9">
            <v>11.611762310490029</v>
          </cell>
          <cell r="AE9">
            <v>653.77829999999994</v>
          </cell>
          <cell r="AF9">
            <v>1354.6194</v>
          </cell>
          <cell r="AG9">
            <v>786.88030000000003</v>
          </cell>
          <cell r="AH9">
            <v>1121.4405222222222</v>
          </cell>
          <cell r="AI9">
            <v>935.23733791019799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891.50348140793017</v>
          </cell>
          <cell r="AN9">
            <v>1227.5820335033711</v>
          </cell>
          <cell r="AO9">
            <v>803.26734573661599</v>
          </cell>
          <cell r="AP9">
            <v>-76.766353117949734</v>
          </cell>
          <cell r="AQ9">
            <v>-135.55540350364004</v>
          </cell>
          <cell r="AR9">
            <v>131.79511202805008</v>
          </cell>
          <cell r="AS9">
            <v>-80.119037023672036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53.450273260501262</v>
          </cell>
          <cell r="AX9">
            <v>138.76548641355976</v>
          </cell>
          <cell r="AY9">
            <v>1796.0759433784101</v>
          </cell>
          <cell r="AZ9">
            <v>2714.7513554064599</v>
          </cell>
          <cell r="BA9">
            <v>3756.0728406050107</v>
          </cell>
          <cell r="BB9">
            <v>4816.5348294887908</v>
          </cell>
          <cell r="BC9">
            <v>5999.9937413490998</v>
          </cell>
          <cell r="BD9">
            <v>7175.343612718998</v>
          </cell>
          <cell r="BE9">
            <v>8476.1709688323808</v>
          </cell>
          <cell r="BF9">
            <v>9506.4399366538692</v>
          </cell>
          <cell r="BG9">
            <v>10791.619659180531</v>
          </cell>
          <cell r="BH9">
            <v>2008.3977000000002</v>
          </cell>
          <cell r="BI9">
            <v>2795.2779999999998</v>
          </cell>
          <cell r="BJ9">
            <v>3916.7185222222224</v>
          </cell>
          <cell r="BK9">
            <v>4851.9558601324197</v>
          </cell>
          <cell r="BL9">
            <v>6045.4626980426183</v>
          </cell>
          <cell r="BM9">
            <v>7065.4502935401242</v>
          </cell>
          <cell r="BN9">
            <v>8312.8273763930047</v>
          </cell>
          <cell r="BO9">
            <v>9204.3308578009328</v>
          </cell>
          <cell r="BP9">
            <v>10431.912891304304</v>
          </cell>
          <cell r="BQ9">
            <v>-212.32175662158994</v>
          </cell>
          <cell r="BR9">
            <v>-80.526644593539771</v>
          </cell>
          <cell r="BS9">
            <v>-160.64568161721201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302.10907885293568</v>
          </cell>
          <cell r="BY9">
            <v>359.70676787622489</v>
          </cell>
          <cell r="BZ9">
            <v>506.79</v>
          </cell>
          <cell r="CA9">
            <v>1047.8119000000002</v>
          </cell>
          <cell r="CB9">
            <v>643.25349999999992</v>
          </cell>
          <cell r="CC9">
            <v>2714.7513554064599</v>
          </cell>
          <cell r="CD9">
            <v>2197.8553999999995</v>
          </cell>
          <cell r="CE9">
            <v>516.89595540646042</v>
          </cell>
          <cell r="CF9">
            <v>23.518196666007253</v>
          </cell>
        </row>
        <row r="10">
          <cell r="Q10">
            <v>612.18613506100019</v>
          </cell>
          <cell r="R10">
            <v>752.90155518899996</v>
          </cell>
          <cell r="S10">
            <v>709.49727737799981</v>
          </cell>
          <cell r="T10">
            <v>851.27870428699998</v>
          </cell>
          <cell r="U10">
            <v>803.17442898100001</v>
          </cell>
          <cell r="V10">
            <v>972.70713087999991</v>
          </cell>
          <cell r="W10">
            <v>690.39096822800002</v>
          </cell>
          <cell r="X10">
            <v>919.5669539930002</v>
          </cell>
          <cell r="Y10">
            <v>560.75002455699996</v>
          </cell>
          <cell r="Z10">
            <v>976.01564914280027</v>
          </cell>
          <cell r="AA10">
            <v>9152.5181370445007</v>
          </cell>
          <cell r="AB10">
            <v>8.0643945886236565</v>
          </cell>
          <cell r="AC10" t="e">
            <v>#VALUE!</v>
          </cell>
          <cell r="AD10">
            <v>8.0643945886236565</v>
          </cell>
          <cell r="AE10">
            <v>372.33579999999995</v>
          </cell>
          <cell r="AF10">
            <v>1072.5493999999999</v>
          </cell>
          <cell r="AG10">
            <v>494.41030000000001</v>
          </cell>
          <cell r="AH10">
            <v>798.19579999999996</v>
          </cell>
          <cell r="AI10">
            <v>600.26139999999998</v>
          </cell>
          <cell r="AJ10">
            <v>857.12189999999987</v>
          </cell>
          <cell r="AK10">
            <v>668.19430000000011</v>
          </cell>
          <cell r="AL10">
            <v>897.23910000000001</v>
          </cell>
          <cell r="AM10">
            <v>538.25220000000002</v>
          </cell>
          <cell r="AN10">
            <v>873.67699999999991</v>
          </cell>
          <cell r="AO10">
            <v>452.3449</v>
          </cell>
          <cell r="AP10">
            <v>-28.368856882299951</v>
          </cell>
          <cell r="AQ10">
            <v>-112.46703376999994</v>
          </cell>
          <cell r="AR10">
            <v>117.77583506100018</v>
          </cell>
          <cell r="AS10">
            <v>-45.294244810999999</v>
          </cell>
          <cell r="AT10">
            <v>109.23587737799983</v>
          </cell>
          <cell r="AU10">
            <v>-5.8431957129998864</v>
          </cell>
          <cell r="AV10">
            <v>134.98012898099989</v>
          </cell>
          <cell r="AW10">
            <v>75.468030879999901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2669.1369995977002</v>
          </cell>
          <cell r="BB10">
            <v>3378.6342769757002</v>
          </cell>
          <cell r="BC10">
            <v>4229.9129812626998</v>
          </cell>
          <cell r="BD10">
            <v>5033.0874102436992</v>
          </cell>
          <cell r="BE10">
            <v>6005.7945411236997</v>
          </cell>
          <cell r="BF10">
            <v>6696.1855093516988</v>
          </cell>
          <cell r="BG10">
            <v>7615.7524633446992</v>
          </cell>
          <cell r="BH10">
            <v>1444.8851999999999</v>
          </cell>
          <cell r="BI10">
            <v>1939.2954999999999</v>
          </cell>
          <cell r="BJ10">
            <v>2737.4913000000001</v>
          </cell>
          <cell r="BK10">
            <v>3337.7527</v>
          </cell>
          <cell r="BL10">
            <v>4194.8746000000001</v>
          </cell>
          <cell r="BM10">
            <v>4863.0689000000002</v>
          </cell>
          <cell r="BN10">
            <v>5760.3080000000009</v>
          </cell>
          <cell r="BO10">
            <v>6298.5601999999999</v>
          </cell>
          <cell r="BP10">
            <v>7172.2372000000005</v>
          </cell>
          <cell r="BQ10">
            <v>-140.83589065230001</v>
          </cell>
          <cell r="BR10">
            <v>-23.060055591299829</v>
          </cell>
          <cell r="BS10">
            <v>-68.354300402299941</v>
          </cell>
          <cell r="BT10">
            <v>40.881576975699772</v>
          </cell>
          <cell r="BU10">
            <v>35.038381262699659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443.51526334469872</v>
          </cell>
        </row>
        <row r="11">
          <cell r="F11" t="str">
            <v xml:space="preserve">  Renta </v>
          </cell>
          <cell r="L11">
            <v>4723.1066000000001</v>
          </cell>
          <cell r="N11">
            <v>4723.1066000000001</v>
          </cell>
          <cell r="O11">
            <v>243.55664311769996</v>
          </cell>
          <cell r="P11">
            <v>368.38189932499995</v>
          </cell>
          <cell r="Q11">
            <v>547.25089320100017</v>
          </cell>
          <cell r="R11">
            <v>273.53488764100001</v>
          </cell>
          <cell r="S11">
            <v>633.26266243399982</v>
          </cell>
          <cell r="T11">
            <v>407.06395279499992</v>
          </cell>
          <cell r="U11">
            <v>716.37736025599997</v>
          </cell>
          <cell r="V11">
            <v>457.37705655100001</v>
          </cell>
          <cell r="W11">
            <v>587.30996725600005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5064.6157201179458</v>
          </cell>
          <cell r="AB11">
            <v>4.3888567555669642</v>
          </cell>
          <cell r="AC11">
            <v>0</v>
          </cell>
          <cell r="AD11">
            <v>4.3888567555669642</v>
          </cell>
          <cell r="AE11">
            <v>300.03099999999995</v>
          </cell>
          <cell r="AF11">
            <v>412.96669999999995</v>
          </cell>
          <cell r="AG11">
            <v>411.47919999999999</v>
          </cell>
          <cell r="AH11">
            <v>256.96799999999996</v>
          </cell>
          <cell r="AI11">
            <v>517.72820000000002</v>
          </cell>
          <cell r="AJ11">
            <v>367.72089999999997</v>
          </cell>
          <cell r="AK11">
            <v>564.85660000000007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-44.584800674999997</v>
          </cell>
          <cell r="AR11">
            <v>135.77169320100018</v>
          </cell>
          <cell r="AS11">
            <v>16.566887641000051</v>
          </cell>
          <cell r="AT11">
            <v>115.53446243399981</v>
          </cell>
          <cell r="AU11">
            <v>39.343052794999949</v>
          </cell>
          <cell r="AV11">
            <v>151.5207602559999</v>
          </cell>
          <cell r="AW11">
            <v>81.743456551000008</v>
          </cell>
          <cell r="AX11">
            <v>142.47956725600005</v>
          </cell>
          <cell r="AY11">
            <v>611.93854244269994</v>
          </cell>
          <cell r="AZ11">
            <v>1159.1894356437001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4234.1153225766993</v>
          </cell>
          <cell r="BG11">
            <v>4570.8842189346997</v>
          </cell>
          <cell r="BH11">
            <v>712.9976999999999</v>
          </cell>
          <cell r="BI11">
            <v>1124.4768999999999</v>
          </cell>
          <cell r="BJ11">
            <v>1381.4449</v>
          </cell>
          <cell r="BK11">
            <v>1899.1731</v>
          </cell>
          <cell r="BL11">
            <v>2266.8939999999998</v>
          </cell>
          <cell r="BM11">
            <v>2831.7505999999998</v>
          </cell>
          <cell r="BN11">
            <v>3207.3842</v>
          </cell>
          <cell r="BO11">
            <v>3652.2145999999998</v>
          </cell>
          <cell r="BP11">
            <v>3935.8370999999997</v>
          </cell>
          <cell r="BQ11">
            <v>-101.05915755729995</v>
          </cell>
          <cell r="BR11">
            <v>34.712535643700221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357.67769876969987</v>
          </cell>
          <cell r="BW11">
            <v>439.42115532069965</v>
          </cell>
          <cell r="BX11">
            <v>581.90072257669954</v>
          </cell>
          <cell r="BY11">
            <v>635.04711893469994</v>
          </cell>
          <cell r="BZ11">
            <v>234.09999999999997</v>
          </cell>
          <cell r="CA11">
            <v>321.39999999999998</v>
          </cell>
          <cell r="CB11">
            <v>335.89999999999992</v>
          </cell>
          <cell r="CC11">
            <v>1159.1894356437001</v>
          </cell>
          <cell r="CD11">
            <v>891.39999999999986</v>
          </cell>
          <cell r="CE11">
            <v>267.78943564370024</v>
          </cell>
          <cell r="CF11">
            <v>30.041444429403221</v>
          </cell>
        </row>
        <row r="12">
          <cell r="F12" t="str">
            <v xml:space="preserve">  Ventas Internas</v>
          </cell>
          <cell r="L12">
            <v>3955.4621999999999</v>
          </cell>
          <cell r="N12">
            <v>3955.4621999999999</v>
          </cell>
          <cell r="O12">
            <v>100.41030000000001</v>
          </cell>
          <cell r="P12">
            <v>591.70046690499998</v>
          </cell>
          <cell r="Q12">
            <v>64.935241859999991</v>
          </cell>
          <cell r="R12">
            <v>479.36666754800001</v>
          </cell>
          <cell r="S12">
            <v>76.234614944000015</v>
          </cell>
          <cell r="T12">
            <v>444.214751492</v>
          </cell>
          <cell r="U12">
            <v>86.797068725000017</v>
          </cell>
          <cell r="V12">
            <v>515.3300743289999</v>
          </cell>
          <cell r="W12">
            <v>103.08100097199998</v>
          </cell>
          <cell r="X12">
            <v>582.79805763500019</v>
          </cell>
          <cell r="Y12">
            <v>188.79344609618767</v>
          </cell>
          <cell r="Z12">
            <v>854.24072642036651</v>
          </cell>
          <cell r="AA12">
            <v>4087.902416926554</v>
          </cell>
          <cell r="AB12">
            <v>3.6755378330566932</v>
          </cell>
          <cell r="AC12">
            <v>0</v>
          </cell>
          <cell r="AD12">
            <v>3.6755378330566932</v>
          </cell>
          <cell r="AE12">
            <v>72.3048</v>
          </cell>
          <cell r="AF12">
            <v>659.58270000000005</v>
          </cell>
          <cell r="AG12">
            <v>82.931100000000001</v>
          </cell>
          <cell r="AH12">
            <v>541.2278</v>
          </cell>
          <cell r="AI12">
            <v>82.533199999999994</v>
          </cell>
          <cell r="AJ12">
            <v>489.40099999999995</v>
          </cell>
          <cell r="AK12">
            <v>103.3377</v>
          </cell>
          <cell r="AL12">
            <v>521.60550000000001</v>
          </cell>
          <cell r="AM12">
            <v>93.421800000000005</v>
          </cell>
          <cell r="AN12">
            <v>590.05449999999996</v>
          </cell>
          <cell r="AO12">
            <v>98.865300000000005</v>
          </cell>
          <cell r="AP12">
            <v>28.105500000000006</v>
          </cell>
          <cell r="AQ12">
            <v>-67.882233095000061</v>
          </cell>
          <cell r="AR12">
            <v>-17.99585814000001</v>
          </cell>
          <cell r="AS12">
            <v>-61.861132451999993</v>
          </cell>
          <cell r="AT12">
            <v>-6.298585055999979</v>
          </cell>
          <cell r="AU12">
            <v>-45.186248507999949</v>
          </cell>
          <cell r="AV12">
            <v>-16.540631274999981</v>
          </cell>
          <cell r="AW12">
            <v>-6.2754256710001073</v>
          </cell>
          <cell r="AX12">
            <v>9.6592009719999794</v>
          </cell>
          <cell r="AY12">
            <v>692.11076690499999</v>
          </cell>
          <cell r="AZ12">
            <v>757.04600876500001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1843.6591114739999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731.88750000000005</v>
          </cell>
          <cell r="BI12">
            <v>814.81860000000006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-171.11855725100031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18.399999999999999</v>
          </cell>
          <cell r="CA12">
            <v>475.8</v>
          </cell>
          <cell r="CB12">
            <v>68.699999999999989</v>
          </cell>
          <cell r="CC12">
            <v>757.04600876500001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87.581100000000021</v>
          </cell>
          <cell r="R13">
            <v>75.481886342485012</v>
          </cell>
          <cell r="S13">
            <v>100.79985627792065</v>
          </cell>
          <cell r="T13">
            <v>96.822372804126232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>
            <v>0</v>
          </cell>
          <cell r="AD13">
            <v>1.0069033117662627</v>
          </cell>
          <cell r="AE13">
            <v>79.530992176990523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-5.1146277089999614</v>
          </cell>
          <cell r="AR13">
            <v>8.0811000000000206</v>
          </cell>
          <cell r="AS13">
            <v>-11.318113657514985</v>
          </cell>
          <cell r="AT13">
            <v>10.399856277920648</v>
          </cell>
          <cell r="AU13">
            <v>6.4223728041262262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299.76755609648512</v>
          </cell>
          <cell r="BB13">
            <v>400.56741237440576</v>
          </cell>
          <cell r="BC13">
            <v>497.38978517853201</v>
          </cell>
          <cell r="BD13">
            <v>617.34315451465079</v>
          </cell>
          <cell r="BE13">
            <v>724.1444746042589</v>
          </cell>
          <cell r="BF13">
            <v>845.44844435477603</v>
          </cell>
          <cell r="BG13">
            <v>968.59961982155255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415.73099217699053</v>
          </cell>
          <cell r="BL13">
            <v>506.1309921769905</v>
          </cell>
          <cell r="BM13">
            <v>602.73099217699053</v>
          </cell>
          <cell r="BN13">
            <v>699.43099217699057</v>
          </cell>
          <cell r="BO13">
            <v>796.13099217699062</v>
          </cell>
          <cell r="BP13">
            <v>892.83099217699066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-8.7412069984584946</v>
          </cell>
          <cell r="BV13">
            <v>14.612162337660266</v>
          </cell>
          <cell r="BW13">
            <v>24.713482427268332</v>
          </cell>
          <cell r="BX13">
            <v>49.317452177785412</v>
          </cell>
          <cell r="BY13">
            <v>75.768627644561889</v>
          </cell>
          <cell r="BZ13">
            <v>80.599999999999994</v>
          </cell>
          <cell r="CA13">
            <v>71.549000000000007</v>
          </cell>
          <cell r="CB13">
            <v>69.2</v>
          </cell>
          <cell r="CC13">
            <v>224.28566975400008</v>
          </cell>
          <cell r="CD13">
            <v>221.34899999999999</v>
          </cell>
          <cell r="CE13">
            <v>2.9366697540000928</v>
          </cell>
          <cell r="CF13">
            <v>1.3267147147717484</v>
          </cell>
        </row>
        <row r="14">
          <cell r="L14">
            <v>1889.9795039928199</v>
          </cell>
          <cell r="N14">
            <v>1889.9795039928199</v>
          </cell>
          <cell r="Q14">
            <v>142.834725642</v>
          </cell>
          <cell r="R14">
            <v>133.22379018051501</v>
          </cell>
          <cell r="S14">
            <v>177.96080820747937</v>
          </cell>
          <cell r="T14">
            <v>166.10573600583371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208.75756498844049</v>
          </cell>
          <cell r="AA14">
            <v>1975.8815134072579</v>
          </cell>
          <cell r="AB14">
            <v>1.7562274190427944</v>
          </cell>
          <cell r="AC14">
            <v>0</v>
          </cell>
          <cell r="AD14">
            <v>1.7562274190427944</v>
          </cell>
          <cell r="AE14">
            <v>140.46900782300949</v>
          </cell>
          <cell r="AF14">
            <v>140.5</v>
          </cell>
          <cell r="AG14">
            <v>140.5</v>
          </cell>
          <cell r="AH14">
            <v>153.19999999999999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-27.369007823009511</v>
          </cell>
          <cell r="AQ14">
            <v>-25.100000000000065</v>
          </cell>
          <cell r="AR14">
            <v>2.3347256419999951</v>
          </cell>
          <cell r="AS14">
            <v>-19.976209819484978</v>
          </cell>
          <cell r="AT14">
            <v>18.36080820747938</v>
          </cell>
          <cell r="AU14">
            <v>6.505736005833711</v>
          </cell>
          <cell r="AV14">
            <v>19.115207132881238</v>
          </cell>
          <cell r="AW14">
            <v>-1.8550813046081487</v>
          </cell>
          <cell r="AX14">
            <v>6.9089527916327143</v>
          </cell>
          <cell r="AY14">
            <v>228.49999999999991</v>
          </cell>
          <cell r="AZ14">
            <v>371.33472564199991</v>
          </cell>
          <cell r="BA14">
            <v>504.55851582251489</v>
          </cell>
          <cell r="BB14">
            <v>682.51932402999432</v>
          </cell>
          <cell r="BC14">
            <v>848.62506003582803</v>
          </cell>
          <cell r="BD14">
            <v>1038.3402671687093</v>
          </cell>
          <cell r="BE14">
            <v>1207.2851858641011</v>
          </cell>
          <cell r="BF14">
            <v>1384.9941386557339</v>
          </cell>
          <cell r="BG14">
            <v>1579.8022675161274</v>
          </cell>
          <cell r="BH14">
            <v>280.96900782300952</v>
          </cell>
          <cell r="BI14">
            <v>421.46900782300952</v>
          </cell>
          <cell r="BJ14">
            <v>574.66900782300945</v>
          </cell>
          <cell r="BK14">
            <v>734.26900782300947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-51.749683793015151</v>
          </cell>
          <cell r="BU14">
            <v>-45.243947787181469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371.33472564199991</v>
          </cell>
          <cell r="CD14">
            <v>378.34899999999999</v>
          </cell>
          <cell r="CE14">
            <v>-7.0142743580000797</v>
          </cell>
          <cell r="CF14">
            <v>-1.8539164522702767</v>
          </cell>
        </row>
        <row r="15">
          <cell r="L15">
            <v>790.43349999999998</v>
          </cell>
          <cell r="N15">
            <v>790.43349999999998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65.378911245259999</v>
          </cell>
          <cell r="U15">
            <v>60.214436816019997</v>
          </cell>
          <cell r="V15">
            <v>49.163226856559994</v>
          </cell>
          <cell r="W15">
            <v>38.87063087264</v>
          </cell>
          <cell r="X15">
            <v>45.708496023000002</v>
          </cell>
          <cell r="Y15">
            <v>45.870645472</v>
          </cell>
          <cell r="Z15">
            <v>50.682198984188432</v>
          </cell>
          <cell r="AA15">
            <v>634.42619069857847</v>
          </cell>
          <cell r="AB15">
            <v>0.73449525917993053</v>
          </cell>
          <cell r="AC15">
            <v>0</v>
          </cell>
          <cell r="AD15">
            <v>0.73449525917993053</v>
          </cell>
          <cell r="AE15">
            <v>60.442500000000003</v>
          </cell>
          <cell r="AF15">
            <v>60.4</v>
          </cell>
          <cell r="AG15">
            <v>60.4</v>
          </cell>
          <cell r="AH15">
            <v>67.674722222222201</v>
          </cell>
          <cell r="AI15">
            <v>68.014937910197958</v>
          </cell>
          <cell r="AJ15">
            <v>68.014937910197958</v>
          </cell>
          <cell r="AK15">
            <v>67.71493791019796</v>
          </cell>
          <cell r="AL15">
            <v>67.989937910197952</v>
          </cell>
          <cell r="AM15">
            <v>67.989937910197952</v>
          </cell>
          <cell r="AN15">
            <v>67.989937910197952</v>
          </cell>
          <cell r="AO15">
            <v>67.989937910197952</v>
          </cell>
          <cell r="AP15">
            <v>-4.2526461975098897</v>
          </cell>
          <cell r="AQ15">
            <v>-4.913413935020003</v>
          </cell>
          <cell r="AR15">
            <v>-11.644321280419994</v>
          </cell>
          <cell r="AS15">
            <v>-5.7471745334221964</v>
          </cell>
          <cell r="AT15">
            <v>-11.836959757137961</v>
          </cell>
          <cell r="AU15">
            <v>-2.6360266649379582</v>
          </cell>
          <cell r="AV15">
            <v>-7.5005010941779631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343.91655567417013</v>
          </cell>
          <cell r="BD15">
            <v>404.13099249019012</v>
          </cell>
          <cell r="BE15">
            <v>453.29421934675014</v>
          </cell>
          <cell r="BF15">
            <v>492.16485021939013</v>
          </cell>
          <cell r="BG15">
            <v>537.87334624239008</v>
          </cell>
          <cell r="BH15">
            <v>120.8425</v>
          </cell>
          <cell r="BI15">
            <v>181.24250000000001</v>
          </cell>
          <cell r="BJ15">
            <v>248.91722222222222</v>
          </cell>
          <cell r="BK15">
            <v>316.93216013242017</v>
          </cell>
          <cell r="BL15">
            <v>384.94709804261811</v>
          </cell>
          <cell r="BM15">
            <v>452.66203595281604</v>
          </cell>
          <cell r="BN15">
            <v>520.65197386301395</v>
          </cell>
          <cell r="BO15">
            <v>588.64191177321186</v>
          </cell>
          <cell r="BP15">
            <v>656.63184968340977</v>
          </cell>
          <cell r="BQ15">
            <v>-9.1660601325298927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-41.030542368447982</v>
          </cell>
          <cell r="BV15">
            <v>-48.531043462625917</v>
          </cell>
          <cell r="BW15">
            <v>-67.35775451626381</v>
          </cell>
          <cell r="BX15">
            <v>-96.477061553821727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42.348999999999997</v>
          </cell>
          <cell r="CC15">
            <v>160.43211858705013</v>
          </cell>
          <cell r="CD15">
            <v>138.68899999999999</v>
          </cell>
          <cell r="CE15">
            <v>21.743118587050134</v>
          </cell>
          <cell r="CF15">
            <v>15.677608596968851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1.2337663840899999</v>
          </cell>
          <cell r="U16">
            <v>1.6918586908800002</v>
          </cell>
          <cell r="V16">
            <v>2.1747027288200016</v>
          </cell>
          <cell r="W16">
            <v>1.6216783936999981</v>
          </cell>
          <cell r="X16">
            <v>1.5270022994900003</v>
          </cell>
          <cell r="Y16">
            <v>1.519413526719994</v>
          </cell>
          <cell r="Z16">
            <v>-3.3399999999872421E-4</v>
          </cell>
          <cell r="AA16">
            <v>17.118780173479994</v>
          </cell>
          <cell r="AB16">
            <v>1.6289418266589386E-2</v>
          </cell>
          <cell r="AC16">
            <v>0</v>
          </cell>
          <cell r="AD16">
            <v>1.6289418266589386E-2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16.960999999999999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18.415095593173149</v>
          </cell>
          <cell r="AO16">
            <v>15.432507826418014</v>
          </cell>
          <cell r="AP16">
            <v>0.43595249885999721</v>
          </cell>
          <cell r="AQ16">
            <v>0.28321591038000271</v>
          </cell>
          <cell r="AR16">
            <v>-11.05222739453</v>
          </cell>
          <cell r="AS16">
            <v>-14.271737066250001</v>
          </cell>
          <cell r="AT16">
            <v>-15.315511798679999</v>
          </cell>
          <cell r="AU16">
            <v>-17.136233615910001</v>
          </cell>
          <cell r="AV16">
            <v>-15.186498896428294</v>
          </cell>
          <cell r="AW16">
            <v>-12.473342213860541</v>
          </cell>
          <cell r="AX16">
            <v>-16.139665104032126</v>
          </cell>
          <cell r="AY16">
            <v>3.3891684092399998</v>
          </cell>
          <cell r="AZ16">
            <v>4.4069410147100001</v>
          </cell>
          <cell r="BA16">
            <v>5.7052039484599995</v>
          </cell>
          <cell r="BB16">
            <v>7.3506921497799986</v>
          </cell>
          <cell r="BC16">
            <v>8.5844585338699986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47.271000000000001</v>
          </cell>
          <cell r="BL16">
            <v>65.641000000000005</v>
          </cell>
          <cell r="BM16">
            <v>82.519357587308292</v>
          </cell>
          <cell r="BN16">
            <v>97.167402529988834</v>
          </cell>
          <cell r="BO16">
            <v>114.92874602772096</v>
          </cell>
          <cell r="BP16">
            <v>133.34384162089412</v>
          </cell>
          <cell r="BQ16">
            <v>0.71916840923999992</v>
          </cell>
          <cell r="BR16">
            <v>-10.33305898529</v>
          </cell>
          <cell r="BS16">
            <v>-24.604796051540003</v>
          </cell>
          <cell r="BT16">
            <v>-39.920307850219999</v>
          </cell>
          <cell r="BU16">
            <v>-57.056541466130007</v>
          </cell>
          <cell r="BV16">
            <v>-72.24304036255829</v>
          </cell>
          <cell r="BW16">
            <v>-84.716382576418837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2.1638999999999999</v>
          </cell>
          <cell r="CB16">
            <v>1.3045</v>
          </cell>
          <cell r="CC16">
            <v>4.4069410147100001</v>
          </cell>
          <cell r="CD16">
            <v>5.1684000000000001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0.60057041300000003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74.364814778999985</v>
          </cell>
          <cell r="AB17">
            <v>3.3452313610793948E-2</v>
          </cell>
          <cell r="AC17">
            <v>0</v>
          </cell>
          <cell r="AD17">
            <v>3.3452313610793948E-2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0.60057041300000003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38.056455999999997</v>
          </cell>
          <cell r="BA17">
            <v>54.544898863999997</v>
          </cell>
          <cell r="BB17">
            <v>68.92547952999999</v>
          </cell>
          <cell r="BC17">
            <v>71.564900663999993</v>
          </cell>
          <cell r="BD17">
            <v>72.165471076999992</v>
          </cell>
          <cell r="BE17">
            <v>73.201527939999991</v>
          </cell>
          <cell r="BF17">
            <v>73.574295724999985</v>
          </cell>
          <cell r="BG17">
            <v>73.992261608999982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38.056455999999997</v>
          </cell>
          <cell r="BS17">
            <v>54.544898863999997</v>
          </cell>
          <cell r="BT17">
            <v>68.92547952999999</v>
          </cell>
          <cell r="BU17">
            <v>71.564900663999993</v>
          </cell>
          <cell r="BV17">
            <v>72.165471076999992</v>
          </cell>
          <cell r="BW17">
            <v>73.201527939999991</v>
          </cell>
          <cell r="BX17">
            <v>73.574295724999985</v>
          </cell>
          <cell r="BY17">
            <v>73.992261608999982</v>
          </cell>
          <cell r="BZ17">
            <v>0</v>
          </cell>
          <cell r="CA17">
            <v>0</v>
          </cell>
          <cell r="CB17">
            <v>0</v>
          </cell>
          <cell r="CC17">
            <v>38.056455999999997</v>
          </cell>
          <cell r="CD17">
            <v>0</v>
          </cell>
          <cell r="CE17">
            <v>38.056455999999997</v>
          </cell>
          <cell r="CF17" t="str">
            <v xml:space="preserve"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0.60057041300000003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74.364814778999985</v>
          </cell>
          <cell r="AB18">
            <v>3.3452313610793948E-2</v>
          </cell>
          <cell r="AC18">
            <v>0</v>
          </cell>
          <cell r="AD18">
            <v>3.3452313610793948E-2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0.60057041300000003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38.056455999999997</v>
          </cell>
          <cell r="BA18">
            <v>54.544898863999997</v>
          </cell>
          <cell r="BB18">
            <v>68.92547952999999</v>
          </cell>
          <cell r="BC18">
            <v>71.564900663999993</v>
          </cell>
          <cell r="BD18">
            <v>72.165471076999992</v>
          </cell>
          <cell r="BE18">
            <v>73.201527939999991</v>
          </cell>
          <cell r="BF18">
            <v>73.574295724999985</v>
          </cell>
          <cell r="BG18">
            <v>73.992261608999982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38.056455999999997</v>
          </cell>
          <cell r="BS18">
            <v>54.544898863999997</v>
          </cell>
          <cell r="BT18">
            <v>68.92547952999999</v>
          </cell>
          <cell r="BU18">
            <v>71.564900663999993</v>
          </cell>
          <cell r="BV18">
            <v>72.165471076999992</v>
          </cell>
          <cell r="BW18">
            <v>73.201527939999991</v>
          </cell>
          <cell r="BX18">
            <v>73.574295724999985</v>
          </cell>
          <cell r="BY18">
            <v>73.992261608999982</v>
          </cell>
          <cell r="BZ18">
            <v>0</v>
          </cell>
          <cell r="CA18">
            <v>0</v>
          </cell>
          <cell r="CB18">
            <v>0</v>
          </cell>
          <cell r="CC18">
            <v>38.056455999999997</v>
          </cell>
          <cell r="CD18">
            <v>0</v>
          </cell>
          <cell r="CE18">
            <v>38.056455999999997</v>
          </cell>
          <cell r="CF18" t="str">
            <v xml:space="preserve">n.a. </v>
          </cell>
        </row>
        <row r="19">
          <cell r="L19">
            <v>387.18270000000001</v>
          </cell>
          <cell r="M19">
            <v>0</v>
          </cell>
          <cell r="N19">
            <v>387.18270000000001</v>
          </cell>
          <cell r="Q19">
            <v>35.094471764150001</v>
          </cell>
          <cell r="R19">
            <v>35.14656270695</v>
          </cell>
          <cell r="S19">
            <v>29.180717095710001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29.711161721580002</v>
          </cell>
          <cell r="X19">
            <v>29.501093009100003</v>
          </cell>
          <cell r="Y19">
            <v>16.481547299860001</v>
          </cell>
          <cell r="Z19">
            <v>54.881081765122673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30.444743670989389</v>
          </cell>
          <cell r="AJ19">
            <v>28.784751352719894</v>
          </cell>
          <cell r="AK19">
            <v>31.027972937692418</v>
          </cell>
          <cell r="AL19">
            <v>31.818774086118658</v>
          </cell>
          <cell r="AM19">
            <v>31.975064531434899</v>
          </cell>
          <cell r="AN19">
            <v>40.148619127596049</v>
          </cell>
          <cell r="AO19">
            <v>39.130534348595681</v>
          </cell>
          <cell r="AP19">
            <v>6.3351749155667729</v>
          </cell>
          <cell r="AQ19">
            <v>26.924484573620003</v>
          </cell>
          <cell r="AR19">
            <v>3.7944717641499963</v>
          </cell>
          <cell r="AS19">
            <v>8.0156187191585921</v>
          </cell>
          <cell r="AT19">
            <v>-1.2640265752793898</v>
          </cell>
          <cell r="AU19">
            <v>2.9748062302501026</v>
          </cell>
          <cell r="AV19">
            <v>-5.0150723471624161</v>
          </cell>
          <cell r="AW19">
            <v>-3.2681930169386604</v>
          </cell>
          <cell r="AX19">
            <v>-2.2639028098548977</v>
          </cell>
          <cell r="AY19">
            <v>91.258528598020007</v>
          </cell>
          <cell r="AZ19">
            <v>126.35300036216999</v>
          </cell>
          <cell r="BA19">
            <v>161.49956306912</v>
          </cell>
          <cell r="BB19">
            <v>190.68028016483001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306.71448112909002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175.65930812033389</v>
          </cell>
          <cell r="BM19">
            <v>206.68728105802634</v>
          </cell>
          <cell r="BN19">
            <v>238.50605514414499</v>
          </cell>
          <cell r="BO19">
            <v>270.48111967557992</v>
          </cell>
          <cell r="BP19">
            <v>310.629738803176</v>
          </cell>
          <cell r="BQ19">
            <v>91.258528598020007</v>
          </cell>
          <cell r="BR19">
            <v>37.05413125333677</v>
          </cell>
          <cell r="BS19">
            <v>45.069749972495373</v>
          </cell>
          <cell r="BT19">
            <v>43.805723397215992</v>
          </cell>
          <cell r="BU19">
            <v>46.780529627466109</v>
          </cell>
          <cell r="BV19">
            <v>41.765457280303671</v>
          </cell>
          <cell r="BW19">
            <v>38.497264263365032</v>
          </cell>
          <cell r="BX19">
            <v>36.233361453510128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126.35300036216999</v>
          </cell>
          <cell r="CD19">
            <v>63.797999999999995</v>
          </cell>
          <cell r="CE19">
            <v>62.555000362169999</v>
          </cell>
          <cell r="CF19">
            <v>98.051663629220357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20.491068197259999</v>
          </cell>
          <cell r="U20">
            <v>18.793302554930001</v>
          </cell>
          <cell r="V20">
            <v>20.673125192440001</v>
          </cell>
          <cell r="W20">
            <v>21.788663787080001</v>
          </cell>
          <cell r="X20">
            <v>23.042011341850003</v>
          </cell>
          <cell r="Y20">
            <v>10.44828470136</v>
          </cell>
          <cell r="Z20">
            <v>47.236163857398111</v>
          </cell>
          <cell r="AA20">
            <v>281.14187918592813</v>
          </cell>
          <cell r="AB20">
            <v>0.31086268638339837</v>
          </cell>
          <cell r="AC20">
            <v>0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26.854149303394049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0.79152494470999457</v>
          </cell>
          <cell r="AQ20">
            <v>4.8372196887000065</v>
          </cell>
          <cell r="AR20">
            <v>0.90397202589999992</v>
          </cell>
          <cell r="AS20">
            <v>2.0219692973000001</v>
          </cell>
          <cell r="AT20">
            <v>-5.8146729817142599</v>
          </cell>
          <cell r="AU20">
            <v>-6.3630811061340502</v>
          </cell>
          <cell r="AV20">
            <v>-8.0619368660783906</v>
          </cell>
          <cell r="AW20">
            <v>-8.5449516606936058</v>
          </cell>
          <cell r="AX20">
            <v>-9.2102839494736948</v>
          </cell>
          <cell r="AY20">
            <v>49.628744633410001</v>
          </cell>
          <cell r="AZ20">
            <v>72.532716659309997</v>
          </cell>
          <cell r="BA20">
            <v>97.554685956610001</v>
          </cell>
          <cell r="BB20">
            <v>118.66925955361</v>
          </cell>
          <cell r="BC20">
            <v>139.16032775087001</v>
          </cell>
          <cell r="BD20">
            <v>157.9536303058</v>
          </cell>
          <cell r="BE20">
            <v>178.62675549824002</v>
          </cell>
          <cell r="BF20">
            <v>200.41541928532001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142.78339588210829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49.628744633410001</v>
          </cell>
          <cell r="BR20">
            <v>6.5327166593099975</v>
          </cell>
          <cell r="BS20">
            <v>8.5546859566100011</v>
          </cell>
          <cell r="BT20">
            <v>2.7400129748957482</v>
          </cell>
          <cell r="BU20">
            <v>-3.6230681312382842</v>
          </cell>
          <cell r="BV20">
            <v>-11.685004997316696</v>
          </cell>
          <cell r="BW20">
            <v>-20.229956658010281</v>
          </cell>
          <cell r="BX20">
            <v>-29.440240607483986</v>
          </cell>
          <cell r="BY20">
            <v>-39.478064933614178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72.532716659309997</v>
          </cell>
          <cell r="CD20">
            <v>44.6</v>
          </cell>
          <cell r="CE20">
            <v>27.932716659309996</v>
          </cell>
          <cell r="CF20">
            <v>62.629409550022409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31.230465983199998</v>
          </cell>
          <cell r="Z21">
            <v>7.9070483567900007</v>
          </cell>
          <cell r="AA21">
            <v>148.33041223079556</v>
          </cell>
          <cell r="AB21">
            <v>0.13599411610972822</v>
          </cell>
          <cell r="AC21">
            <v>0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111.04121000000001</v>
          </cell>
          <cell r="AL21">
            <v>0</v>
          </cell>
          <cell r="AM21">
            <v>0</v>
          </cell>
          <cell r="AN21">
            <v>0</v>
          </cell>
          <cell r="AO21">
            <v>35.310048000000002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111.04121000000001</v>
          </cell>
          <cell r="BN21">
            <v>111.04121000000001</v>
          </cell>
          <cell r="BO21">
            <v>111.04121000000001</v>
          </cell>
          <cell r="BP21">
            <v>111.04121000000001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 xml:space="preserve">n.a. </v>
          </cell>
        </row>
        <row r="22">
          <cell r="L22">
            <v>52.645099999999999</v>
          </cell>
          <cell r="N22">
            <v>52.645099999999999</v>
          </cell>
          <cell r="Q22">
            <v>12.190499738249997</v>
          </cell>
          <cell r="R22">
            <v>10.12459340965</v>
          </cell>
          <cell r="S22">
            <v>8.0661434987099998</v>
          </cell>
          <cell r="T22">
            <v>11.26848938571</v>
          </cell>
          <cell r="U22">
            <v>7.2195980356000007</v>
          </cell>
          <cell r="V22">
            <v>7.8774558767399991</v>
          </cell>
          <cell r="W22">
            <v>7.9224979344999999</v>
          </cell>
          <cell r="X22">
            <v>6.4590816672500004</v>
          </cell>
          <cell r="Y22">
            <v>6.0332625985000004</v>
          </cell>
          <cell r="Z22">
            <v>7.6449179077245635</v>
          </cell>
          <cell r="AA22">
            <v>126.43632401724457</v>
          </cell>
          <cell r="AB22">
            <v>4.8919455424211347E-2</v>
          </cell>
          <cell r="AC22">
            <v>0</v>
          </cell>
          <cell r="AD22">
            <v>4.8919455424211347E-2</v>
          </cell>
          <cell r="AE22">
            <v>7.19886910883322</v>
          </cell>
          <cell r="AF22">
            <v>6.8000000000000007</v>
          </cell>
          <cell r="AG22">
            <v>9.3000000000000007</v>
          </cell>
          <cell r="AH22">
            <v>4.1309439877914071</v>
          </cell>
          <cell r="AI22">
            <v>3.5154970922751296</v>
          </cell>
          <cell r="AJ22">
            <v>1.9306020493258464</v>
          </cell>
          <cell r="AK22">
            <v>4.1727335166840263</v>
          </cell>
          <cell r="AL22">
            <v>2.6006972329850533</v>
          </cell>
          <cell r="AM22">
            <v>0.97611679488120406</v>
          </cell>
          <cell r="AN22">
            <v>7.0687834596158625</v>
          </cell>
          <cell r="AO22">
            <v>6.0323861983518672</v>
          </cell>
          <cell r="AP22">
            <v>5.5436499708567784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4.5506464064348702</v>
          </cell>
          <cell r="AU22">
            <v>9.3378873363841528</v>
          </cell>
          <cell r="AV22">
            <v>3.0468645189159744</v>
          </cell>
          <cell r="AW22">
            <v>5.2767586437549454</v>
          </cell>
          <cell r="AX22">
            <v>6.9463811396187962</v>
          </cell>
          <cell r="AY22">
            <v>41.629783964609999</v>
          </cell>
          <cell r="AZ22">
            <v>53.820283702859996</v>
          </cell>
          <cell r="BA22">
            <v>63.94487711251</v>
          </cell>
          <cell r="BB22">
            <v>72.011020611220005</v>
          </cell>
          <cell r="BC22">
            <v>83.279509996930003</v>
          </cell>
          <cell r="BD22">
            <v>90.499108032530003</v>
          </cell>
          <cell r="BE22">
            <v>98.376563909270004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27.429813096624631</v>
          </cell>
          <cell r="BK22">
            <v>30.945310188899761</v>
          </cell>
          <cell r="BL22">
            <v>32.875912238225609</v>
          </cell>
          <cell r="BM22">
            <v>37.048645754909636</v>
          </cell>
          <cell r="BN22">
            <v>39.649342987894691</v>
          </cell>
          <cell r="BO22">
            <v>40.625459782775899</v>
          </cell>
          <cell r="BP22">
            <v>47.694243242391764</v>
          </cell>
          <cell r="BQ22">
            <v>41.629783964609999</v>
          </cell>
          <cell r="BR22">
            <v>30.521414594026773</v>
          </cell>
          <cell r="BS22">
            <v>36.515064015885372</v>
          </cell>
          <cell r="BT22">
            <v>41.065710422320244</v>
          </cell>
          <cell r="BU22">
            <v>50.403597758704393</v>
          </cell>
          <cell r="BV22">
            <v>53.450462277620368</v>
          </cell>
          <cell r="BW22">
            <v>58.727220921375313</v>
          </cell>
          <cell r="BX22">
            <v>65.673602060994114</v>
          </cell>
          <cell r="BY22">
            <v>65.063900268628245</v>
          </cell>
          <cell r="BZ22">
            <v>7.6999999999999957</v>
          </cell>
          <cell r="CA22">
            <v>5.6</v>
          </cell>
          <cell r="CB22">
            <v>5.8979999999999997</v>
          </cell>
          <cell r="CC22">
            <v>53.820283702859996</v>
          </cell>
          <cell r="CD22">
            <v>19.197999999999993</v>
          </cell>
          <cell r="CE22">
            <v>34.622283702860003</v>
          </cell>
          <cell r="CF22">
            <v>180.34318003364942</v>
          </cell>
        </row>
        <row r="23">
          <cell r="L23">
            <v>1674.3179556702951</v>
          </cell>
          <cell r="M23">
            <v>8.8000000000000007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90.096186472955367</v>
          </cell>
          <cell r="T23">
            <v>160.4210803613822</v>
          </cell>
          <cell r="U23">
            <v>297.39152626585241</v>
          </cell>
          <cell r="V23">
            <v>186.98624629550562</v>
          </cell>
          <cell r="W23">
            <v>231.99092437548458</v>
          </cell>
          <cell r="X23">
            <v>65.708967842202497</v>
          </cell>
          <cell r="Y23">
            <v>158.71604268705073</v>
          </cell>
          <cell r="Z23">
            <v>89.273360399922467</v>
          </cell>
          <cell r="AA23">
            <v>1685.5098574418048</v>
          </cell>
          <cell r="AB23">
            <v>1.4198339210365529</v>
          </cell>
          <cell r="AC23" t="e">
            <v>#VALUE!</v>
          </cell>
          <cell r="AD23">
            <v>1.4280111532525248</v>
          </cell>
          <cell r="AE23">
            <v>43.358681283538402</v>
          </cell>
          <cell r="AF23">
            <v>54.703301943100755</v>
          </cell>
          <cell r="AG23">
            <v>206.42999999999998</v>
          </cell>
          <cell r="AH23">
            <v>70.698789840206189</v>
          </cell>
          <cell r="AI23">
            <v>59.375908959537576</v>
          </cell>
          <cell r="AJ23">
            <v>96.220930635838158</v>
          </cell>
          <cell r="AK23">
            <v>335.83759517341042</v>
          </cell>
          <cell r="AL23">
            <v>85.101789017341048</v>
          </cell>
          <cell r="AM23">
            <v>224.30134537572255</v>
          </cell>
          <cell r="AN23">
            <v>94.061628612716802</v>
          </cell>
          <cell r="AO23">
            <v>129.78339337572254</v>
          </cell>
          <cell r="AP23">
            <v>83.805314235128307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59.458325550864039</v>
          </cell>
          <cell r="AV23">
            <v>-38.446068907558015</v>
          </cell>
          <cell r="AW23">
            <v>101.88445727816458</v>
          </cell>
          <cell r="AX23">
            <v>7.6895789997620341</v>
          </cell>
          <cell r="AY23">
            <v>169.85889067554956</v>
          </cell>
          <cell r="AZ23">
            <v>325.51155094568986</v>
          </cell>
          <cell r="BA23">
            <v>383.59923816006869</v>
          </cell>
          <cell r="BB23">
            <v>470.15252435386401</v>
          </cell>
          <cell r="BC23">
            <v>625.83178054056623</v>
          </cell>
          <cell r="BD23">
            <v>811.30850955592302</v>
          </cell>
          <cell r="BE23">
            <v>1104.3753511195941</v>
          </cell>
          <cell r="BF23">
            <v>1327.9476802744889</v>
          </cell>
          <cell r="BG23">
            <v>1393.6566481166917</v>
          </cell>
          <cell r="BH23">
            <v>98.061983226639157</v>
          </cell>
          <cell r="BI23">
            <v>304.49198322663915</v>
          </cell>
          <cell r="BJ23">
            <v>375.19077306684534</v>
          </cell>
          <cell r="BK23">
            <v>434.56668202638292</v>
          </cell>
          <cell r="BL23">
            <v>530.78761266222102</v>
          </cell>
          <cell r="BM23">
            <v>866.62520783563139</v>
          </cell>
          <cell r="BN23">
            <v>951.72699685297243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8.4084650932233131</v>
          </cell>
          <cell r="BT23">
            <v>35.585842327481132</v>
          </cell>
          <cell r="BU23">
            <v>95.044167878345149</v>
          </cell>
          <cell r="BV23">
            <v>53.876199611097185</v>
          </cell>
          <cell r="BW23">
            <v>152.64835426662171</v>
          </cell>
          <cell r="BX23">
            <v>151.91933804579378</v>
          </cell>
          <cell r="BY23">
            <v>123.5666772752795</v>
          </cell>
          <cell r="BZ23">
            <v>87.848982000000007</v>
          </cell>
          <cell r="CA23">
            <v>68.755261813999994</v>
          </cell>
          <cell r="CB23">
            <v>256.76741800000002</v>
          </cell>
          <cell r="CC23">
            <v>325.51155094568986</v>
          </cell>
          <cell r="CD23">
            <v>413.37166181400005</v>
          </cell>
          <cell r="CE23">
            <v>-87.860110868310187</v>
          </cell>
          <cell r="CF23">
            <v>-21.254507501252849</v>
          </cell>
        </row>
        <row r="24">
          <cell r="L24">
            <v>493.00005823502755</v>
          </cell>
          <cell r="M24">
            <v>8.8000000000000007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47.061405926010011</v>
          </cell>
          <cell r="U24">
            <v>30.953203019040004</v>
          </cell>
          <cell r="V24">
            <v>36.708243836569999</v>
          </cell>
          <cell r="W24">
            <v>24.578930537091001</v>
          </cell>
          <cell r="X24">
            <v>18.250467203880003</v>
          </cell>
          <cell r="Y24">
            <v>20.02734643026</v>
          </cell>
          <cell r="Z24">
            <v>54.986501595973827</v>
          </cell>
          <cell r="AA24">
            <v>364.86700234252476</v>
          </cell>
          <cell r="AB24">
            <v>0.45811090439493946</v>
          </cell>
          <cell r="AC24">
            <v>8.1772322159718545E-3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32.700000000000003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-5.0385940739899908</v>
          </cell>
          <cell r="AV24">
            <v>-8.0467969809599964</v>
          </cell>
          <cell r="AW24">
            <v>-6.4917561634300043</v>
          </cell>
          <cell r="AX24">
            <v>-18.621069462909002</v>
          </cell>
          <cell r="AY24">
            <v>62.663441046989874</v>
          </cell>
          <cell r="AZ24">
            <v>83.053430230459867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271.60268711241088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-1.0365589530101289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-25.737690280290138</v>
          </cell>
          <cell r="BV24">
            <v>-33.784487261250121</v>
          </cell>
          <cell r="BW24">
            <v>-40.276243424680132</v>
          </cell>
          <cell r="BX24">
            <v>-58.897312887589123</v>
          </cell>
          <cell r="BY24">
            <v>-83.846845683709091</v>
          </cell>
          <cell r="BZ24">
            <v>25.247000000000003</v>
          </cell>
          <cell r="CA24">
            <v>20.698</v>
          </cell>
          <cell r="CB24">
            <v>19.547000000000001</v>
          </cell>
          <cell r="CC24">
            <v>83.053430230459867</v>
          </cell>
          <cell r="CD24">
            <v>65.492000000000004</v>
          </cell>
          <cell r="CE24">
            <v>17.561430230459862</v>
          </cell>
          <cell r="CF24">
            <v>26.814618931258561</v>
          </cell>
        </row>
        <row r="25">
          <cell r="L25">
            <v>74.080139435267796</v>
          </cell>
          <cell r="N25">
            <v>74.080139435267796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25.380658931673061</v>
          </cell>
          <cell r="V25">
            <v>21.110588443768986</v>
          </cell>
          <cell r="W25">
            <v>19.332088271396032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225.48435435511669</v>
          </cell>
          <cell r="AB25">
            <v>6.8837557131108951E-2</v>
          </cell>
          <cell r="AC25">
            <v>0</v>
          </cell>
          <cell r="AD25">
            <v>6.8837557131108951E-2</v>
          </cell>
          <cell r="AE25">
            <v>2</v>
          </cell>
          <cell r="AF25">
            <v>4.0999999999999996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6.6594711851453692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53.804790453972913</v>
          </cell>
          <cell r="BB25">
            <v>70.864261639118283</v>
          </cell>
          <cell r="BC25">
            <v>83.111827868619002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78.699999999999989</v>
          </cell>
          <cell r="BN25">
            <v>85.899999999999991</v>
          </cell>
          <cell r="BO25">
            <v>93.1</v>
          </cell>
          <cell r="BP25">
            <v>100.3</v>
          </cell>
          <cell r="BQ25">
            <v>9.1323322665738527</v>
          </cell>
          <cell r="BR25">
            <v>24.551478082790332</v>
          </cell>
          <cell r="BS25">
            <v>20.704790453972912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55.835163515457083</v>
          </cell>
          <cell r="BY25">
            <v>71.089522543956079</v>
          </cell>
          <cell r="BZ25">
            <v>23.351859999999999</v>
          </cell>
          <cell r="CA25">
            <v>20.5769068</v>
          </cell>
          <cell r="CB25">
            <v>29.963000000000001</v>
          </cell>
          <cell r="CC25">
            <v>35.651478082790334</v>
          </cell>
          <cell r="CD25">
            <v>73.891766799999999</v>
          </cell>
          <cell r="CE25">
            <v>-38.240288717209665</v>
          </cell>
          <cell r="CF25">
            <v>-51.751758515550428</v>
          </cell>
        </row>
        <row r="26">
          <cell r="L26">
            <v>10.8</v>
          </cell>
          <cell r="N26">
            <v>10.8</v>
          </cell>
          <cell r="Q26">
            <v>7.4463383106399998</v>
          </cell>
          <cell r="R26">
            <v>8.1457029190000002E-2</v>
          </cell>
          <cell r="S26">
            <v>0</v>
          </cell>
          <cell r="T26">
            <v>0</v>
          </cell>
          <cell r="U26">
            <v>9.3261672939999998E-2</v>
          </cell>
          <cell r="V26">
            <v>0.87509684561000001</v>
          </cell>
          <cell r="W26">
            <v>6.2785879759299998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1.0035694083238185E-2</v>
          </cell>
          <cell r="AC26">
            <v>0</v>
          </cell>
          <cell r="AD26">
            <v>1.0035694083238185E-2</v>
          </cell>
          <cell r="AE26">
            <v>1.5389999999999999</v>
          </cell>
          <cell r="AF26">
            <v>2.1778</v>
          </cell>
          <cell r="AG26">
            <v>19.13</v>
          </cell>
          <cell r="AH26">
            <v>1.2230000000000001</v>
          </cell>
          <cell r="AI26">
            <v>3.2370000000000001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-0.74211864049999998</v>
          </cell>
          <cell r="AQ26">
            <v>-2.1778</v>
          </cell>
          <cell r="AR26">
            <v>-11.683661689359999</v>
          </cell>
          <cell r="AS26">
            <v>-1.14154297081</v>
          </cell>
          <cell r="AT26">
            <v>-3.2370000000000001</v>
          </cell>
          <cell r="AU26">
            <v>-2</v>
          </cell>
          <cell r="AV26">
            <v>-3.0067383270599999</v>
          </cell>
          <cell r="AW26">
            <v>-2.6249031543900001</v>
          </cell>
          <cell r="AX26">
            <v>2.7785879759299998</v>
          </cell>
          <cell r="AY26">
            <v>0.79688135949999994</v>
          </cell>
          <cell r="AZ26">
            <v>8.2432196701400002</v>
          </cell>
          <cell r="BA26">
            <v>8.3246766993300003</v>
          </cell>
          <cell r="BB26">
            <v>8.3246766993300003</v>
          </cell>
          <cell r="BC26">
            <v>8.3246766993300003</v>
          </cell>
          <cell r="BD26">
            <v>8.417938372270001</v>
          </cell>
          <cell r="BE26">
            <v>9.2930352178800018</v>
          </cell>
          <cell r="BF26">
            <v>15.571623193810002</v>
          </cell>
          <cell r="BG26">
            <v>15.571623193810002</v>
          </cell>
          <cell r="BH26">
            <v>3.7168000000000001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32.406799999999997</v>
          </cell>
          <cell r="BN26">
            <v>35.906799999999997</v>
          </cell>
          <cell r="BO26">
            <v>39.406799999999997</v>
          </cell>
          <cell r="BP26">
            <v>42.906799999999997</v>
          </cell>
          <cell r="BQ26">
            <v>-2.9199186405000002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0.55522199999999999</v>
          </cell>
          <cell r="CA26">
            <v>0.17439501400000001</v>
          </cell>
          <cell r="CB26">
            <v>0.149418</v>
          </cell>
          <cell r="CC26">
            <v>8.2432196701400002</v>
          </cell>
          <cell r="CD26">
            <v>0.87903501400000006</v>
          </cell>
          <cell r="CE26">
            <v>7.36418465614</v>
          </cell>
          <cell r="CF26">
            <v>837.75782976262644</v>
          </cell>
        </row>
        <row r="27">
          <cell r="Q27">
            <v>7.9655878573700001</v>
          </cell>
          <cell r="R27">
            <v>3.5245921513900003</v>
          </cell>
          <cell r="S27">
            <v>3.5429002791599995</v>
          </cell>
          <cell r="T27">
            <v>4.7418241746799987</v>
          </cell>
          <cell r="U27">
            <v>2.7218993596900005</v>
          </cell>
          <cell r="V27">
            <v>3.1123026226399997</v>
          </cell>
          <cell r="W27">
            <v>8.4185952205899994</v>
          </cell>
          <cell r="X27">
            <v>0</v>
          </cell>
          <cell r="Y27">
            <v>0</v>
          </cell>
          <cell r="Z27">
            <v>0</v>
          </cell>
          <cell r="AA27">
            <v>43.863806238139993</v>
          </cell>
        </row>
        <row r="28">
          <cell r="L28">
            <v>186.15</v>
          </cell>
          <cell r="N28">
            <v>186.15</v>
          </cell>
          <cell r="Q28">
            <v>5.0113765807009782</v>
          </cell>
          <cell r="R28">
            <v>4.7818756766337636</v>
          </cell>
          <cell r="S28">
            <v>21.554095750260004</v>
          </cell>
          <cell r="T28">
            <v>5.9497288321294901</v>
          </cell>
          <cell r="U28">
            <v>3.9456540861499994</v>
          </cell>
          <cell r="V28">
            <v>21.941462904838779</v>
          </cell>
          <cell r="W28">
            <v>6.9551681920775339</v>
          </cell>
          <cell r="X28">
            <v>11.505704975772867</v>
          </cell>
          <cell r="Y28">
            <v>5.8337863561200001</v>
          </cell>
          <cell r="Z28">
            <v>7.3605258967185696</v>
          </cell>
          <cell r="AA28">
            <v>167.42776221485198</v>
          </cell>
          <cell r="AB28">
            <v>0.17297633829581371</v>
          </cell>
          <cell r="AC28">
            <v>0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9.3999999999999986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-4.3886234192990203</v>
          </cell>
          <cell r="AS28">
            <v>-2.9939141635724269</v>
          </cell>
          <cell r="AT28">
            <v>10.754095750260003</v>
          </cell>
          <cell r="AU28">
            <v>-18.050271167870509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72.588382963450016</v>
          </cell>
          <cell r="AZ28">
            <v>77.599759544150999</v>
          </cell>
          <cell r="BA28">
            <v>82.381635220784759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37.654514974359799</v>
          </cell>
          <cell r="BK28">
            <v>48.454514974359796</v>
          </cell>
          <cell r="BL28">
            <v>72.454514974359796</v>
          </cell>
          <cell r="BM28">
            <v>77.654514974359799</v>
          </cell>
          <cell r="BN28">
            <v>107.1545149743598</v>
          </cell>
          <cell r="BO28">
            <v>136.65451497435981</v>
          </cell>
          <cell r="BP28">
            <v>166.15451497435981</v>
          </cell>
          <cell r="BQ28">
            <v>52.109657829296403</v>
          </cell>
          <cell r="BR28">
            <v>47.721034409997387</v>
          </cell>
          <cell r="BS28">
            <v>44.72712024642496</v>
          </cell>
          <cell r="BT28">
            <v>55.481215996684966</v>
          </cell>
          <cell r="BU28">
            <v>37.430944828814461</v>
          </cell>
          <cell r="BV28">
            <v>36.176598914964458</v>
          </cell>
          <cell r="BW28">
            <v>28.618061819803231</v>
          </cell>
          <cell r="BX28">
            <v>6.073230011880753</v>
          </cell>
          <cell r="BY28">
            <v>-11.921065012346389</v>
          </cell>
          <cell r="BZ28">
            <v>32.994900000000001</v>
          </cell>
          <cell r="CA28">
            <v>16.900000000000002</v>
          </cell>
          <cell r="CB28">
            <v>8.8000000000000007</v>
          </cell>
          <cell r="CC28">
            <v>77.599759544150999</v>
          </cell>
          <cell r="CD28">
            <v>58.694900000000004</v>
          </cell>
          <cell r="CE28">
            <v>18.904859544150995</v>
          </cell>
          <cell r="CF28">
            <v>32.208691971791417</v>
          </cell>
        </row>
        <row r="29">
          <cell r="L29">
            <v>650.67629999999997</v>
          </cell>
          <cell r="M29">
            <v>0</v>
          </cell>
          <cell r="N29">
            <v>650.67629999999997</v>
          </cell>
          <cell r="Q29">
            <v>100</v>
          </cell>
          <cell r="R29">
            <v>0</v>
          </cell>
          <cell r="S29">
            <v>17.899999999999999</v>
          </cell>
          <cell r="T29">
            <v>88.812268683499994</v>
          </cell>
          <cell r="U29">
            <v>114.15</v>
          </cell>
          <cell r="V29">
            <v>98.247960756910004</v>
          </cell>
          <cell r="W29">
            <v>150.15</v>
          </cell>
          <cell r="X29">
            <v>0.5</v>
          </cell>
          <cell r="Y29">
            <v>58.708274347809997</v>
          </cell>
          <cell r="Z29">
            <v>0.14164135505006925</v>
          </cell>
          <cell r="AA29">
            <v>633.51014514327005</v>
          </cell>
          <cell r="AB29">
            <v>0.60462854574197344</v>
          </cell>
          <cell r="AC29">
            <v>0</v>
          </cell>
          <cell r="AD29">
            <v>0.60462854574197344</v>
          </cell>
          <cell r="AE29">
            <v>0</v>
          </cell>
          <cell r="AF29">
            <v>0</v>
          </cell>
          <cell r="AG29">
            <v>138.19999999999999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4.4000000000000004</v>
          </cell>
          <cell r="AQ29">
            <v>0.5</v>
          </cell>
          <cell r="AR29">
            <v>-38.199999999999989</v>
          </cell>
          <cell r="AS29">
            <v>0</v>
          </cell>
          <cell r="AT29">
            <v>17.899999999999999</v>
          </cell>
          <cell r="AU29">
            <v>88.812268683499994</v>
          </cell>
          <cell r="AV29">
            <v>-24.928494999999998</v>
          </cell>
          <cell r="AW29">
            <v>98.247960756910004</v>
          </cell>
          <cell r="AX29">
            <v>11.072000000000003</v>
          </cell>
          <cell r="AY29">
            <v>4.9000000000000004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211.61226868349999</v>
          </cell>
          <cell r="BD29">
            <v>325.7622686835</v>
          </cell>
          <cell r="BE29">
            <v>424.01022944041</v>
          </cell>
          <cell r="BF29">
            <v>574.16022944041003</v>
          </cell>
          <cell r="BG29">
            <v>574.66022944041003</v>
          </cell>
          <cell r="BH29">
            <v>0</v>
          </cell>
          <cell r="BI29">
            <v>138.19999999999999</v>
          </cell>
          <cell r="BJ29">
            <v>138.19999999999999</v>
          </cell>
          <cell r="BK29">
            <v>138.19999999999999</v>
          </cell>
          <cell r="BL29">
            <v>138.19999999999999</v>
          </cell>
          <cell r="BM29">
            <v>277.27849500000002</v>
          </cell>
          <cell r="BN29">
            <v>277.27849500000002</v>
          </cell>
          <cell r="BO29">
            <v>416.356495</v>
          </cell>
          <cell r="BP29">
            <v>416.356495</v>
          </cell>
          <cell r="BQ29">
            <v>4.9000000000000004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73.412268683500002</v>
          </cell>
          <cell r="BV29">
            <v>48.483773683500004</v>
          </cell>
          <cell r="BW29">
            <v>146.73173444041001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0.19235080326206519</v>
          </cell>
          <cell r="AC30">
            <v>0</v>
          </cell>
          <cell r="AD30">
            <v>0.19235080326206519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278.15649500000001</v>
          </cell>
          <cell r="BP30">
            <v>278.15649500000001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-174.65649500000001</v>
          </cell>
          <cell r="BY30">
            <v>-174.65649500000001</v>
          </cell>
          <cell r="CC30">
            <v>0</v>
          </cell>
          <cell r="CD30">
            <v>0</v>
          </cell>
          <cell r="CE30">
            <v>0</v>
          </cell>
          <cell r="CF30" t="str">
            <v xml:space="preserve">n.a. </v>
          </cell>
        </row>
        <row r="31">
          <cell r="G31" t="str">
            <v>Telecom</v>
          </cell>
          <cell r="L31">
            <v>40.799999999999997</v>
          </cell>
          <cell r="N31">
            <v>40.799999999999997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3.7912622092233138E-2</v>
          </cell>
          <cell r="AC31">
            <v>0</v>
          </cell>
          <cell r="AD31">
            <v>3.7912622092233138E-2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 xml:space="preserve">n.a. </v>
          </cell>
        </row>
        <row r="32">
          <cell r="G32" t="str">
            <v>Banco de la República</v>
          </cell>
          <cell r="L32">
            <v>99.999999999999986</v>
          </cell>
          <cell r="N32">
            <v>99.999999999999986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9.2923093363316514E-2</v>
          </cell>
          <cell r="AC32">
            <v>0</v>
          </cell>
          <cell r="AD32">
            <v>9.2923093363316514E-2</v>
          </cell>
          <cell r="AE32">
            <v>0</v>
          </cell>
          <cell r="AF32">
            <v>0</v>
          </cell>
          <cell r="AG32">
            <v>138.19999999999999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-38.199999999999989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138.19999999999999</v>
          </cell>
          <cell r="BJ32">
            <v>138.19999999999999</v>
          </cell>
          <cell r="BK32">
            <v>138.19999999999999</v>
          </cell>
          <cell r="BL32">
            <v>138.19999999999999</v>
          </cell>
          <cell r="BM32">
            <v>138.19999999999999</v>
          </cell>
          <cell r="BN32">
            <v>138.19999999999999</v>
          </cell>
          <cell r="BO32">
            <v>138.19999999999999</v>
          </cell>
          <cell r="BP32">
            <v>138.19999999999999</v>
          </cell>
          <cell r="BQ32">
            <v>0</v>
          </cell>
          <cell r="BR32">
            <v>-38.199999999999989</v>
          </cell>
          <cell r="BS32">
            <v>-38.199999999999989</v>
          </cell>
          <cell r="BT32">
            <v>-38.199999999999989</v>
          </cell>
          <cell r="BU32">
            <v>-38.199999999999989</v>
          </cell>
          <cell r="BV32">
            <v>-38.199999999999989</v>
          </cell>
          <cell r="BW32">
            <v>-38.199999999999989</v>
          </cell>
          <cell r="BX32">
            <v>-38.199999999999989</v>
          </cell>
          <cell r="BY32">
            <v>-38.199999999999989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-89.300000000000011</v>
          </cell>
          <cell r="CF32">
            <v>-47.173798203909143</v>
          </cell>
        </row>
        <row r="33">
          <cell r="G33" t="str">
            <v>Isagen</v>
          </cell>
          <cell r="L33">
            <v>175.30330000000001</v>
          </cell>
          <cell r="N33">
            <v>175.30330000000001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>
            <v>0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 xml:space="preserve">n.a. </v>
          </cell>
        </row>
        <row r="34">
          <cell r="G34" t="str">
            <v xml:space="preserve">Resto  </v>
          </cell>
          <cell r="L34">
            <v>127.57299999999999</v>
          </cell>
          <cell r="N34">
            <v>127.57299999999999</v>
          </cell>
          <cell r="O34">
            <v>4.4000000000000004</v>
          </cell>
          <cell r="P34">
            <v>0.5</v>
          </cell>
          <cell r="Q34">
            <v>0</v>
          </cell>
          <cell r="R34">
            <v>0</v>
          </cell>
          <cell r="S34">
            <v>17.899999999999999</v>
          </cell>
          <cell r="T34">
            <v>88.812268683499994</v>
          </cell>
          <cell r="U34">
            <v>10.650000000000006</v>
          </cell>
          <cell r="V34">
            <v>98.247960756910004</v>
          </cell>
          <cell r="W34">
            <v>150.15</v>
          </cell>
          <cell r="X34">
            <v>0.5</v>
          </cell>
          <cell r="Y34">
            <v>58.708274347809997</v>
          </cell>
          <cell r="Z34">
            <v>0.14164135505006925</v>
          </cell>
          <cell r="AA34">
            <v>430.01014514327011</v>
          </cell>
          <cell r="AB34">
            <v>0.11854477789638378</v>
          </cell>
          <cell r="AC34">
            <v>0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4.4000000000000004</v>
          </cell>
          <cell r="AQ34">
            <v>0.5</v>
          </cell>
          <cell r="AR34">
            <v>0</v>
          </cell>
          <cell r="AS34">
            <v>0</v>
          </cell>
          <cell r="AT34">
            <v>17.899999999999999</v>
          </cell>
          <cell r="AU34">
            <v>88.812268683499994</v>
          </cell>
          <cell r="AV34">
            <v>10.650000000000006</v>
          </cell>
          <cell r="AW34">
            <v>98.247960756910004</v>
          </cell>
          <cell r="AX34">
            <v>150.15</v>
          </cell>
          <cell r="AY34">
            <v>4.9000000000000004</v>
          </cell>
          <cell r="AZ34">
            <v>4.9000000000000004</v>
          </cell>
          <cell r="BA34">
            <v>4.9000000000000004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4.9000000000000004</v>
          </cell>
          <cell r="BR34">
            <v>4.9000000000000004</v>
          </cell>
          <cell r="BS34">
            <v>4.9000000000000004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4.9000000000000004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31.230465983199998</v>
          </cell>
          <cell r="Z35">
            <v>7.9070483567900007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111.04121000000001</v>
          </cell>
          <cell r="AL35">
            <v>0</v>
          </cell>
          <cell r="AM35">
            <v>0</v>
          </cell>
          <cell r="AN35">
            <v>0</v>
          </cell>
          <cell r="AO35">
            <v>35.310048000000002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111.04121000000001</v>
          </cell>
          <cell r="BN35">
            <v>111.04121000000001</v>
          </cell>
          <cell r="BO35">
            <v>111.04121000000001</v>
          </cell>
          <cell r="BP35">
            <v>111.04121000000001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4.9905908851678502</v>
          </cell>
          <cell r="W37">
            <v>16.277554178399999</v>
          </cell>
          <cell r="X37">
            <v>12.998436634050623</v>
          </cell>
          <cell r="Y37">
            <v>6.4403356636901039</v>
          </cell>
          <cell r="Z37">
            <v>1.2586452902</v>
          </cell>
          <cell r="AA37">
            <v>86.454751723295459</v>
          </cell>
          <cell r="AB37">
            <v>0.10524488138947902</v>
          </cell>
          <cell r="AC37">
            <v>0</v>
          </cell>
          <cell r="AD37">
            <v>0.10524488138947902</v>
          </cell>
          <cell r="AE37">
            <v>2</v>
          </cell>
          <cell r="AF37">
            <v>2.0664580924855489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1.7017890173410399</v>
          </cell>
          <cell r="AM37">
            <v>1.8233453757225431</v>
          </cell>
          <cell r="AN37">
            <v>10.6616286127168</v>
          </cell>
          <cell r="AO37">
            <v>11.073345375722543</v>
          </cell>
          <cell r="AP37">
            <v>9.3026672480889339</v>
          </cell>
          <cell r="AQ37">
            <v>0.30872769846130099</v>
          </cell>
          <cell r="AR37">
            <v>0.38581037911290039</v>
          </cell>
          <cell r="AS37">
            <v>-3.1122648902875625</v>
          </cell>
          <cell r="AT37">
            <v>0.93664376327243026</v>
          </cell>
          <cell r="AU37">
            <v>-4.7126441202761882</v>
          </cell>
          <cell r="AV37">
            <v>-4.0639388678565993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33.535237766233088</v>
          </cell>
          <cell r="BD37">
            <v>44.489189071786889</v>
          </cell>
          <cell r="BE37">
            <v>49.479779956954737</v>
          </cell>
          <cell r="BF37">
            <v>65.757334135354739</v>
          </cell>
          <cell r="BG37">
            <v>78.755770769405359</v>
          </cell>
          <cell r="BH37">
            <v>4.0664580924855489</v>
          </cell>
          <cell r="BI37">
            <v>6.0664580924855489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47.145976878612707</v>
          </cell>
          <cell r="BO37">
            <v>48.969322254335253</v>
          </cell>
          <cell r="BP37">
            <v>59.63095086705205</v>
          </cell>
          <cell r="BQ37">
            <v>9.6113949465502344</v>
          </cell>
          <cell r="BR37">
            <v>9.9972053256631366</v>
          </cell>
          <cell r="BS37">
            <v>6.8849404353755759</v>
          </cell>
          <cell r="BT37">
            <v>7.8215841986480079</v>
          </cell>
          <cell r="BU37">
            <v>3.1089400783718233</v>
          </cell>
          <cell r="BV37">
            <v>-0.95499878948477601</v>
          </cell>
          <cell r="BW37">
            <v>2.3338030783420294</v>
          </cell>
          <cell r="BX37">
            <v>16.788011881019486</v>
          </cell>
          <cell r="BY37">
            <v>19.124819902353309</v>
          </cell>
          <cell r="BZ37">
            <v>5.7</v>
          </cell>
          <cell r="CA37">
            <v>1.9059599999999999</v>
          </cell>
          <cell r="CB37">
            <v>9.0079999999999991</v>
          </cell>
          <cell r="CC37">
            <v>16.063663418148685</v>
          </cell>
          <cell r="CD37">
            <v>16.613959999999999</v>
          </cell>
          <cell r="CE37">
            <v>-0.55029658185131325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135.69999999999999</v>
          </cell>
          <cell r="N39">
            <v>16508.981155494239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1776.2541291407799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16173.372973017391</v>
          </cell>
          <cell r="AB39">
            <v>15.214559334758221</v>
          </cell>
          <cell r="AC39">
            <v>0.12609663769402049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1374.4917745222101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71.364277281834575</v>
          </cell>
          <cell r="AQ39">
            <v>33.701126584312306</v>
          </cell>
          <cell r="AR39">
            <v>-127.85199168396048</v>
          </cell>
          <cell r="AS39">
            <v>-23.228150550697819</v>
          </cell>
          <cell r="AT39">
            <v>84.555717333431858</v>
          </cell>
          <cell r="AU39">
            <v>-20.082207664590669</v>
          </cell>
          <cell r="AV39">
            <v>63.245494327335109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5103.7343594759841</v>
          </cell>
          <cell r="BB39">
            <v>6562.7818513316261</v>
          </cell>
          <cell r="BC39">
            <v>7722.0926443065982</v>
          </cell>
          <cell r="BD39">
            <v>9319.6552985446742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2100.3340831651071</v>
          </cell>
          <cell r="BI39">
            <v>3790.969228042095</v>
          </cell>
          <cell r="BJ39">
            <v>5149.7490978444939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-46.014738368510578</v>
          </cell>
          <cell r="BT39">
            <v>38.540978964921635</v>
          </cell>
          <cell r="BU39">
            <v>18.458771300331165</v>
          </cell>
          <cell r="BV39">
            <v>81.704265627666445</v>
          </cell>
          <cell r="BW39">
            <v>-24.098150440275276</v>
          </cell>
          <cell r="BX39">
            <v>29.164455313210055</v>
          </cell>
          <cell r="BY39">
            <v>44.940014484536732</v>
          </cell>
          <cell r="BZ39">
            <v>842.57889693999994</v>
          </cell>
          <cell r="CA39">
            <v>927.68931685999996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789.28573792428142</v>
          </cell>
          <cell r="CF39">
            <v>26.495906498639666</v>
          </cell>
        </row>
        <row r="40">
          <cell r="L40">
            <v>13835.694171749044</v>
          </cell>
          <cell r="M40">
            <v>135.69999999999999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960.02224971059331</v>
          </cell>
          <cell r="W40">
            <v>1265.1986597871232</v>
          </cell>
          <cell r="X40">
            <v>936.90342965859668</v>
          </cell>
          <cell r="Y40">
            <v>1228.3875718281001</v>
          </cell>
          <cell r="Z40">
            <v>1156.9326777232959</v>
          </cell>
          <cell r="AA40">
            <v>13489.21330987201</v>
          </cell>
          <cell r="AB40">
            <v>12.856555012677306</v>
          </cell>
          <cell r="AC40">
            <v>0.12609663769402049</v>
          </cell>
          <cell r="AD40">
            <v>12.982651650371327</v>
          </cell>
          <cell r="AE40">
            <v>929.45947908848927</v>
          </cell>
          <cell r="AF40">
            <v>892.92130767706817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1305.8493420435129</v>
          </cell>
          <cell r="AP40">
            <v>72.717097568724057</v>
          </cell>
          <cell r="AQ40">
            <v>20.271336872389384</v>
          </cell>
          <cell r="AR40">
            <v>-92.05320612626906</v>
          </cell>
          <cell r="AS40">
            <v>-24.582610692715662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-26.077593056812589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4277.0358730450353</v>
          </cell>
          <cell r="BB40">
            <v>5572.4537454897873</v>
          </cell>
          <cell r="BC40">
            <v>6587.0349623380025</v>
          </cell>
          <cell r="BD40">
            <v>7941.7687211643015</v>
          </cell>
          <cell r="BE40">
            <v>8901.7909708748957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3183.1560504089261</v>
          </cell>
          <cell r="BJ40">
            <v>4300.6832554229059</v>
          </cell>
          <cell r="BK40">
            <v>5495.2100814687265</v>
          </cell>
          <cell r="BL40">
            <v>6510.9100304351123</v>
          </cell>
          <cell r="BM40">
            <v>7850.4382802380269</v>
          </cell>
          <cell r="BN40">
            <v>8836.5381230054336</v>
          </cell>
          <cell r="BO40">
            <v>10121.306148698101</v>
          </cell>
          <cell r="BP40">
            <v>11140.110960150343</v>
          </cell>
          <cell r="BQ40">
            <v>92.988434441113299</v>
          </cell>
          <cell r="BR40">
            <v>0.93522831484444424</v>
          </cell>
          <cell r="BS40">
            <v>-23.647382377871011</v>
          </cell>
          <cell r="BT40">
            <v>77.243664021060852</v>
          </cell>
          <cell r="BU40">
            <v>76.124931902891007</v>
          </cell>
          <cell r="BV40">
            <v>91.330440926274349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791.20639199999994</v>
          </cell>
          <cell r="CA40">
            <v>742.37813659999995</v>
          </cell>
          <cell r="CB40">
            <v>1032.1294164999999</v>
          </cell>
          <cell r="CC40">
            <v>3184.0912787237703</v>
          </cell>
          <cell r="CD40">
            <v>2565.7139450999998</v>
          </cell>
          <cell r="CE40">
            <v>618.37733362377048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260.44324293338332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2.8239336017217149</v>
          </cell>
          <cell r="AC41">
            <v>0</v>
          </cell>
          <cell r="AD41">
            <v>2.8239336017217149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238.41410385292349</v>
          </cell>
          <cell r="AI41">
            <v>234.579779344998</v>
          </cell>
          <cell r="AJ41">
            <v>263.55543885477232</v>
          </cell>
          <cell r="AK41">
            <v>313.56136992002473</v>
          </cell>
          <cell r="AL41">
            <v>219.88163636300035</v>
          </cell>
          <cell r="AM41">
            <v>232.67036491447831</v>
          </cell>
          <cell r="AN41">
            <v>252.64815895060499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-6.6278304679801181</v>
          </cell>
          <cell r="AT41">
            <v>-14.210152091114651</v>
          </cell>
          <cell r="AU41">
            <v>-3.1121959213890023</v>
          </cell>
          <cell r="AV41">
            <v>8.4798332193086026</v>
          </cell>
          <cell r="AW41">
            <v>17.068972190333</v>
          </cell>
          <cell r="AX41">
            <v>6.5226944398550017</v>
          </cell>
          <cell r="AY41">
            <v>386.72142430632664</v>
          </cell>
          <cell r="AZ41">
            <v>616.54705150758002</v>
          </cell>
          <cell r="BA41">
            <v>848.33332489252336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2356.1139044901229</v>
          </cell>
          <cell r="BH41">
            <v>372.05343040140463</v>
          </cell>
          <cell r="BI41">
            <v>625.12073198869155</v>
          </cell>
          <cell r="BJ41">
            <v>863.53483584161506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2127.7834252388889</v>
          </cell>
          <cell r="BP41">
            <v>2380.4315841894941</v>
          </cell>
          <cell r="BQ41">
            <v>14.667993904922014</v>
          </cell>
          <cell r="BR41">
            <v>-8.5736804811115235</v>
          </cell>
          <cell r="BS41">
            <v>-15.201510949091698</v>
          </cell>
          <cell r="BT41">
            <v>-29.411663040206349</v>
          </cell>
          <cell r="BU41">
            <v>-32.523858961595352</v>
          </cell>
          <cell r="BV41">
            <v>-24.044025742286976</v>
          </cell>
          <cell r="BW41">
            <v>-6.9750535519540335</v>
          </cell>
          <cell r="BX41">
            <v>-0.45235911209920232</v>
          </cell>
          <cell r="BY41">
            <v>-24.317679699371183</v>
          </cell>
          <cell r="BZ41">
            <v>145.95099999999999</v>
          </cell>
          <cell r="CA41">
            <v>215.89788499999997</v>
          </cell>
          <cell r="CB41">
            <v>186.13363699999999</v>
          </cell>
          <cell r="CC41">
            <v>616.54705150758002</v>
          </cell>
          <cell r="CD41">
            <v>547.98252200000002</v>
          </cell>
          <cell r="CE41">
            <v>68.564529507580005</v>
          </cell>
          <cell r="CF41">
            <v>12.512174522891083</v>
          </cell>
        </row>
        <row r="42">
          <cell r="L42">
            <v>1136.2711188686997</v>
          </cell>
          <cell r="M42">
            <v>135.69999999999999</v>
          </cell>
          <cell r="N42">
            <v>1271.9711188686997</v>
          </cell>
          <cell r="Q42">
            <v>114.93062309356779</v>
          </cell>
          <cell r="R42">
            <v>97.577095191947578</v>
          </cell>
          <cell r="S42">
            <v>99.839122443596651</v>
          </cell>
          <cell r="T42">
            <v>80.184636532315565</v>
          </cell>
          <cell r="U42">
            <v>78.343778427148891</v>
          </cell>
          <cell r="V42">
            <v>99.025721802846675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99.254814024515426</v>
          </cell>
          <cell r="AA42">
            <v>1168.2704795129862</v>
          </cell>
          <cell r="AB42">
            <v>1.0558582726467629</v>
          </cell>
          <cell r="AC42">
            <v>0.12609663769402049</v>
          </cell>
          <cell r="AD42">
            <v>1.1819549103407834</v>
          </cell>
          <cell r="AE42">
            <v>38.699802558668416</v>
          </cell>
          <cell r="AF42">
            <v>119.90133607843137</v>
          </cell>
          <cell r="AG42">
            <v>90.284681960784297</v>
          </cell>
          <cell r="AH42">
            <v>72.295434640522842</v>
          </cell>
          <cell r="AI42">
            <v>91.401886405228737</v>
          </cell>
          <cell r="AJ42">
            <v>98.853333464052255</v>
          </cell>
          <cell r="AK42">
            <v>94.987434744842744</v>
          </cell>
          <cell r="AL42">
            <v>64.019107991242834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24.645941132783491</v>
          </cell>
          <cell r="AS42">
            <v>25.281660551424736</v>
          </cell>
          <cell r="AT42">
            <v>8.4372360383679137</v>
          </cell>
          <cell r="AU42">
            <v>-18.66869693173669</v>
          </cell>
          <cell r="AV42">
            <v>-16.643656317693853</v>
          </cell>
          <cell r="AW42">
            <v>35.006613811603842</v>
          </cell>
          <cell r="AX42">
            <v>-0.92464198974361977</v>
          </cell>
          <cell r="AY42">
            <v>181.51572049261338</v>
          </cell>
          <cell r="AZ42">
            <v>296.44634358618117</v>
          </cell>
          <cell r="BA42">
            <v>394.02343877812871</v>
          </cell>
          <cell r="BB42">
            <v>493.8625612217254</v>
          </cell>
          <cell r="BC42">
            <v>574.04719775404089</v>
          </cell>
          <cell r="BD42">
            <v>652.39097618118979</v>
          </cell>
          <cell r="BE42">
            <v>751.41669798403655</v>
          </cell>
          <cell r="BF42">
            <v>853.0360922208298</v>
          </cell>
          <cell r="BG42">
            <v>957.08545752580426</v>
          </cell>
          <cell r="BH42">
            <v>158.60113863709981</v>
          </cell>
          <cell r="BI42">
            <v>248.88582059788411</v>
          </cell>
          <cell r="BJ42">
            <v>321.18125523840695</v>
          </cell>
          <cell r="BK42">
            <v>412.58314164363571</v>
          </cell>
          <cell r="BL42">
            <v>511.43647510768795</v>
          </cell>
          <cell r="BM42">
            <v>606.42390985253064</v>
          </cell>
          <cell r="BN42">
            <v>670.44301784377353</v>
          </cell>
          <cell r="BO42">
            <v>772.98705407031048</v>
          </cell>
          <cell r="BP42">
            <v>928.54071606615207</v>
          </cell>
          <cell r="BQ42">
            <v>22.914581855513553</v>
          </cell>
          <cell r="BR42">
            <v>47.560522988297038</v>
          </cell>
          <cell r="BS42">
            <v>72.842183539721773</v>
          </cell>
          <cell r="BT42">
            <v>81.279419578089701</v>
          </cell>
          <cell r="BU42">
            <v>62.61072264635299</v>
          </cell>
          <cell r="BV42">
            <v>45.967066328659151</v>
          </cell>
          <cell r="BW42">
            <v>80.973680140263014</v>
          </cell>
          <cell r="BX42">
            <v>80.049038150519323</v>
          </cell>
          <cell r="BY42">
            <v>28.544741459652187</v>
          </cell>
          <cell r="BZ42">
            <v>22.829712000000001</v>
          </cell>
          <cell r="CA42">
            <v>98.086211399999996</v>
          </cell>
          <cell r="CB42">
            <v>88.478014999999999</v>
          </cell>
          <cell r="CC42">
            <v>296.44634358618117</v>
          </cell>
          <cell r="CD42">
            <v>209.3939384</v>
          </cell>
          <cell r="CE42">
            <v>87.052405186181176</v>
          </cell>
          <cell r="CF42">
            <v>41.573507739219821</v>
          </cell>
        </row>
        <row r="43">
          <cell r="L43">
            <v>345.9</v>
          </cell>
          <cell r="M43">
            <v>135.69999999999999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49.993232800000001</v>
          </cell>
          <cell r="W43">
            <v>32.539151746666668</v>
          </cell>
          <cell r="X43">
            <v>28.857724697777776</v>
          </cell>
          <cell r="Y43">
            <v>28.824999999999999</v>
          </cell>
          <cell r="Z43">
            <v>28.824999999999999</v>
          </cell>
          <cell r="AA43">
            <v>316.25375747975755</v>
          </cell>
          <cell r="AB43">
            <v>0.32142097994371183</v>
          </cell>
          <cell r="AC43">
            <v>0.12609663769402049</v>
          </cell>
          <cell r="AD43">
            <v>0.44751761763773235</v>
          </cell>
          <cell r="AE43">
            <v>0.38659411764705881</v>
          </cell>
          <cell r="AF43">
            <v>29.059669411764705</v>
          </cell>
          <cell r="AG43">
            <v>6.7430152941176473</v>
          </cell>
          <cell r="AH43">
            <v>6.4093235294117639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83.038381764705875</v>
          </cell>
          <cell r="AP43">
            <v>34.455825252352952</v>
          </cell>
          <cell r="AQ43">
            <v>-5.2075197517646998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-17.630051085424832</v>
          </cell>
          <cell r="AW43">
            <v>35.294517505882354</v>
          </cell>
          <cell r="AX43">
            <v>3.7155082172549037</v>
          </cell>
          <cell r="AY43">
            <v>58.694569030000011</v>
          </cell>
          <cell r="AZ43">
            <v>84.830887631111125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229.74603278197981</v>
          </cell>
          <cell r="BG43">
            <v>258.60375747975758</v>
          </cell>
          <cell r="BH43">
            <v>29.446263529411763</v>
          </cell>
          <cell r="BI43">
            <v>36.189278823529406</v>
          </cell>
          <cell r="BJ43">
            <v>42.598602352941171</v>
          </cell>
          <cell r="BK43">
            <v>55.014377647058822</v>
          </cell>
          <cell r="BL43">
            <v>77.4816</v>
          </cell>
          <cell r="BM43">
            <v>107.47723411764706</v>
          </cell>
          <cell r="BN43">
            <v>122.17594941176471</v>
          </cell>
          <cell r="BO43">
            <v>150.99959294117647</v>
          </cell>
          <cell r="BP43">
            <v>179.82323647058823</v>
          </cell>
          <cell r="BQ43">
            <v>29.248305500588248</v>
          </cell>
          <cell r="BR43">
            <v>48.641608807581719</v>
          </cell>
          <cell r="BS43">
            <v>70.344116987260861</v>
          </cell>
          <cell r="BT43">
            <v>68.841308802143217</v>
          </cell>
          <cell r="BU43">
            <v>57.366465203090925</v>
          </cell>
          <cell r="BV43">
            <v>39.736414117666087</v>
          </cell>
          <cell r="BW43">
            <v>75.030931623548426</v>
          </cell>
          <cell r="BX43">
            <v>78.746439840803333</v>
          </cell>
          <cell r="BY43">
            <v>78.780521009169348</v>
          </cell>
          <cell r="BZ43">
            <v>7.5627120000000003</v>
          </cell>
          <cell r="CA43">
            <v>26.583966399999994</v>
          </cell>
          <cell r="CB43">
            <v>8.624015</v>
          </cell>
          <cell r="CC43">
            <v>84.830887631111125</v>
          </cell>
          <cell r="CD43">
            <v>42.770693399999992</v>
          </cell>
          <cell r="CE43">
            <v>42.060194231111133</v>
          </cell>
          <cell r="CF43">
            <v>98.338817745496598</v>
          </cell>
        </row>
        <row r="44">
          <cell r="Q44">
            <v>88.794304492456675</v>
          </cell>
          <cell r="R44">
            <v>69.46526348285667</v>
          </cell>
          <cell r="S44">
            <v>88.926155334596658</v>
          </cell>
          <cell r="T44">
            <v>69.192257778426679</v>
          </cell>
          <cell r="U44">
            <v>65.978195394926672</v>
          </cell>
          <cell r="V44">
            <v>49.032489002846667</v>
          </cell>
          <cell r="W44">
            <v>69.080242490126665</v>
          </cell>
          <cell r="X44">
            <v>75.191640607196675</v>
          </cell>
          <cell r="Y44">
            <v>83.105207962666668</v>
          </cell>
          <cell r="Z44">
            <v>70.429814024515423</v>
          </cell>
          <cell r="AA44">
            <v>852.01672203322869</v>
          </cell>
          <cell r="AE44">
            <v>38.313208441021359</v>
          </cell>
          <cell r="AF44">
            <v>90.841666666666669</v>
          </cell>
          <cell r="AG44">
            <v>83.541666666666657</v>
          </cell>
          <cell r="AH44">
            <v>65.886111111111077</v>
          </cell>
          <cell r="AI44">
            <v>78.986111111111086</v>
          </cell>
          <cell r="AJ44">
            <v>76.386111111111077</v>
          </cell>
          <cell r="AK44">
            <v>64.991800627195687</v>
          </cell>
          <cell r="AL44">
            <v>49.320392697125179</v>
          </cell>
          <cell r="AM44">
            <v>73.720392697125192</v>
          </cell>
          <cell r="AN44">
            <v>126.73001846642978</v>
          </cell>
          <cell r="AO44">
            <v>74.786111111111069</v>
          </cell>
          <cell r="AP44">
            <v>-3.7590416194746936</v>
          </cell>
          <cell r="AQ44">
            <v>-2.5746820255999978</v>
          </cell>
          <cell r="AR44">
            <v>5.2526378257900177</v>
          </cell>
          <cell r="AS44">
            <v>3.5791523717455931</v>
          </cell>
          <cell r="AT44">
            <v>9.9400442234855717</v>
          </cell>
          <cell r="AU44">
            <v>-7.1938533326843981</v>
          </cell>
          <cell r="AV44">
            <v>0.98639476773098522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281.08071943792669</v>
          </cell>
          <cell r="BB44">
            <v>370.00687477252336</v>
          </cell>
          <cell r="BC44">
            <v>439.19913255095003</v>
          </cell>
          <cell r="BD44">
            <v>505.1773279458767</v>
          </cell>
          <cell r="BE44">
            <v>554.20981694872341</v>
          </cell>
          <cell r="BF44">
            <v>623.29005943884999</v>
          </cell>
          <cell r="BG44">
            <v>698.48170004604663</v>
          </cell>
          <cell r="BH44">
            <v>129.15487510768804</v>
          </cell>
          <cell r="BI44">
            <v>212.6965417743547</v>
          </cell>
          <cell r="BJ44">
            <v>278.58265288546579</v>
          </cell>
          <cell r="BK44">
            <v>357.56876399657688</v>
          </cell>
          <cell r="BL44">
            <v>433.95487510768794</v>
          </cell>
          <cell r="BM44">
            <v>498.94667573488363</v>
          </cell>
          <cell r="BN44">
            <v>548.26706843200884</v>
          </cell>
          <cell r="BO44">
            <v>621.98746112913409</v>
          </cell>
          <cell r="BP44">
            <v>748.71747959556387</v>
          </cell>
          <cell r="BQ44">
            <v>-6.3337236450746959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6.2306522109930658</v>
          </cell>
          <cell r="BW44">
            <v>5.9427485167145733</v>
          </cell>
          <cell r="BX44">
            <v>1.3025983097159042</v>
          </cell>
          <cell r="BY44">
            <v>-50.235779549517247</v>
          </cell>
          <cell r="BZ44">
            <v>15.266999999999999</v>
          </cell>
          <cell r="CA44">
            <v>71.502245000000002</v>
          </cell>
          <cell r="CB44">
            <v>79.853999999999999</v>
          </cell>
          <cell r="CC44">
            <v>211.61545595507002</v>
          </cell>
          <cell r="CD44">
            <v>166.623245</v>
          </cell>
          <cell r="CE44">
            <v>44.992210955070021</v>
          </cell>
          <cell r="CF44">
            <v>27.002361498283168</v>
          </cell>
        </row>
        <row r="45">
          <cell r="G45" t="str">
            <v xml:space="preserve">  Pagos Tesorería</v>
          </cell>
          <cell r="L45">
            <v>788.57572886869968</v>
          </cell>
          <cell r="N45">
            <v>788.57572886869968</v>
          </cell>
          <cell r="O45">
            <v>33.485464796666669</v>
          </cell>
          <cell r="P45">
            <v>88.228597405366671</v>
          </cell>
          <cell r="Q45">
            <v>87.873993407506674</v>
          </cell>
          <cell r="R45">
            <v>69.338785109096676</v>
          </cell>
          <cell r="S45">
            <v>88.053497958206663</v>
          </cell>
          <cell r="T45">
            <v>68.571828354016674</v>
          </cell>
          <cell r="U45">
            <v>62.220111285406666</v>
          </cell>
          <cell r="V45">
            <v>48.592906006636667</v>
          </cell>
          <cell r="W45">
            <v>68.960692307966667</v>
          </cell>
          <cell r="X45">
            <v>75.109252106666673</v>
          </cell>
          <cell r="Y45">
            <v>82.925245816666674</v>
          </cell>
          <cell r="Z45">
            <v>70.429814024515423</v>
          </cell>
          <cell r="AA45">
            <v>843.7901885787187</v>
          </cell>
          <cell r="AB45">
            <v>0.73276896077711551</v>
          </cell>
          <cell r="AC45">
            <v>0</v>
          </cell>
          <cell r="AD45">
            <v>0.73276896077711551</v>
          </cell>
          <cell r="AE45">
            <v>38.313208441021359</v>
          </cell>
          <cell r="AF45">
            <v>90.841666666666669</v>
          </cell>
          <cell r="AG45">
            <v>83.541666666666657</v>
          </cell>
          <cell r="AH45">
            <v>65.886111111111077</v>
          </cell>
          <cell r="AI45">
            <v>78.986111111111086</v>
          </cell>
          <cell r="AJ45">
            <v>76.386111111111077</v>
          </cell>
          <cell r="AK45">
            <v>56.38611111111107</v>
          </cell>
          <cell r="AL45">
            <v>47.88611111111107</v>
          </cell>
          <cell r="AM45">
            <v>72.286111111111083</v>
          </cell>
          <cell r="AN45">
            <v>58.88611111111107</v>
          </cell>
          <cell r="AO45">
            <v>74.786111111111069</v>
          </cell>
          <cell r="AP45">
            <v>-4.8277436443546904</v>
          </cell>
          <cell r="AQ45">
            <v>-2.6130692612999979</v>
          </cell>
          <cell r="AR45">
            <v>4.332326740840017</v>
          </cell>
          <cell r="AS45">
            <v>3.4526739979855989</v>
          </cell>
          <cell r="AT45">
            <v>9.0673868470955767</v>
          </cell>
          <cell r="AU45">
            <v>-7.8142827570944036</v>
          </cell>
          <cell r="AV45">
            <v>5.8340001742955963</v>
          </cell>
          <cell r="AW45">
            <v>0.70679489552559716</v>
          </cell>
          <cell r="AX45">
            <v>-3.3254188031444158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435.55216703086001</v>
          </cell>
          <cell r="BD45">
            <v>497.77227831626669</v>
          </cell>
          <cell r="BE45">
            <v>546.36518432290336</v>
          </cell>
          <cell r="BF45">
            <v>615.32587663086997</v>
          </cell>
          <cell r="BG45">
            <v>690.43512873753662</v>
          </cell>
          <cell r="BH45">
            <v>129.15487510768804</v>
          </cell>
          <cell r="BI45">
            <v>212.6965417743547</v>
          </cell>
          <cell r="BJ45">
            <v>278.58265288546579</v>
          </cell>
          <cell r="BK45">
            <v>357.56876399657688</v>
          </cell>
          <cell r="BL45">
            <v>433.95487510768794</v>
          </cell>
          <cell r="BM45">
            <v>490.340986218799</v>
          </cell>
          <cell r="BN45">
            <v>538.22709732991007</v>
          </cell>
          <cell r="BO45">
            <v>610.51320844102111</v>
          </cell>
          <cell r="BP45">
            <v>669.39931955213217</v>
          </cell>
          <cell r="BQ45">
            <v>-7.4408129056546954</v>
          </cell>
          <cell r="BR45">
            <v>-3.1084861648146784</v>
          </cell>
          <cell r="BS45">
            <v>0.34418783317090629</v>
          </cell>
          <cell r="BT45">
            <v>9.411574680266483</v>
          </cell>
          <cell r="BU45">
            <v>1.5972919231720653</v>
          </cell>
          <cell r="BV45">
            <v>7.4312920974676899</v>
          </cell>
          <cell r="BW45">
            <v>8.1380869929932942</v>
          </cell>
          <cell r="BX45">
            <v>4.8126681898488641</v>
          </cell>
          <cell r="BY45">
            <v>21.035809185404446</v>
          </cell>
          <cell r="BZ45">
            <v>15.266999999999999</v>
          </cell>
          <cell r="CA45">
            <v>69.202245000000005</v>
          </cell>
          <cell r="CB45">
            <v>77.554000000000002</v>
          </cell>
          <cell r="CC45">
            <v>209.58805560954002</v>
          </cell>
          <cell r="CD45">
            <v>162.023245</v>
          </cell>
          <cell r="CE45">
            <v>47.564810609540018</v>
          </cell>
          <cell r="CF45">
            <v>29.356781867651161</v>
          </cell>
        </row>
        <row r="46">
          <cell r="G46" t="str">
            <v xml:space="preserve"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3.8387235699999994E-2</v>
          </cell>
          <cell r="Q46">
            <v>0.92031108495000002</v>
          </cell>
          <cell r="R46">
            <v>0.12647837375999998</v>
          </cell>
          <cell r="S46">
            <v>0.87265737638999985</v>
          </cell>
          <cell r="T46">
            <v>0.62042942440999915</v>
          </cell>
          <cell r="U46">
            <v>3.7580841095200004</v>
          </cell>
          <cell r="V46">
            <v>0.43958299621000002</v>
          </cell>
          <cell r="W46">
            <v>0.11955018215999999</v>
          </cell>
          <cell r="X46">
            <v>8.2388500529999992E-2</v>
          </cell>
          <cell r="Y46">
            <v>0.17996214599999999</v>
          </cell>
          <cell r="Z46">
            <v>0</v>
          </cell>
          <cell r="AA46">
            <v>8.2265334545099993</v>
          </cell>
          <cell r="AB46">
            <v>1.6683319259356486E-3</v>
          </cell>
          <cell r="AC46">
            <v>0</v>
          </cell>
          <cell r="AD46">
            <v>1.6683319259356486E-3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8.6056895160846238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3.8387235699999994E-2</v>
          </cell>
          <cell r="AR46">
            <v>0.92031108495000002</v>
          </cell>
          <cell r="AS46">
            <v>0.12647837375999998</v>
          </cell>
          <cell r="AT46">
            <v>0.87265737638999985</v>
          </cell>
          <cell r="AU46">
            <v>0.62042942440999915</v>
          </cell>
          <cell r="AV46">
            <v>-4.8476054065646235</v>
          </cell>
          <cell r="AW46">
            <v>-0.99469858980410875</v>
          </cell>
          <cell r="AX46">
            <v>-1.3147314038541087</v>
          </cell>
          <cell r="AY46">
            <v>1.1070892605799998</v>
          </cell>
          <cell r="AZ46">
            <v>2.0274003455299998</v>
          </cell>
          <cell r="BA46">
            <v>2.1538787192899997</v>
          </cell>
          <cell r="BB46">
            <v>3.0265360956799996</v>
          </cell>
          <cell r="BC46">
            <v>3.6469655200899989</v>
          </cell>
          <cell r="BD46">
            <v>7.4050496296099997</v>
          </cell>
          <cell r="BE46">
            <v>7.8446326258200001</v>
          </cell>
          <cell r="BF46">
            <v>7.9641828079800003</v>
          </cell>
          <cell r="BG46">
            <v>8.0465713085099999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8.6056895160846238</v>
          </cell>
          <cell r="BN46">
            <v>10.039971102098733</v>
          </cell>
          <cell r="BO46">
            <v>11.474252688112841</v>
          </cell>
          <cell r="BP46">
            <v>79.318160043431561</v>
          </cell>
          <cell r="BQ46">
            <v>1.1070892605799998</v>
          </cell>
          <cell r="BR46">
            <v>2.0274003455299998</v>
          </cell>
          <cell r="BS46">
            <v>2.1538787192899997</v>
          </cell>
          <cell r="BT46">
            <v>3.0265360956799996</v>
          </cell>
          <cell r="BU46">
            <v>3.6469655200899989</v>
          </cell>
          <cell r="BV46">
            <v>-1.2006398864746242</v>
          </cell>
          <cell r="BW46">
            <v>-2.1953384762787325</v>
          </cell>
          <cell r="BX46">
            <v>-3.5100698801328409</v>
          </cell>
          <cell r="BY46">
            <v>-71.271588734921565</v>
          </cell>
          <cell r="BZ46">
            <v>0</v>
          </cell>
          <cell r="CA46">
            <v>2.2999999999999998</v>
          </cell>
          <cell r="CB46">
            <v>2.2999999999999998</v>
          </cell>
          <cell r="CC46">
            <v>2.0274003455299998</v>
          </cell>
          <cell r="CD46">
            <v>4.5999999999999996</v>
          </cell>
          <cell r="CE46">
            <v>-2.5725996544699998</v>
          </cell>
          <cell r="CF46">
            <v>-55.926079444999999</v>
          </cell>
        </row>
        <row r="47">
          <cell r="L47">
            <v>9660.4221979685062</v>
          </cell>
          <cell r="M47">
            <v>0</v>
          </cell>
          <cell r="N47">
            <v>9660.4221979685062</v>
          </cell>
          <cell r="Q47">
            <v>923.96580722227884</v>
          </cell>
          <cell r="R47">
            <v>763.58122574437368</v>
          </cell>
          <cell r="S47">
            <v>975.20912274727209</v>
          </cell>
          <cell r="T47">
            <v>673.95333738251657</v>
          </cell>
          <cell r="U47">
            <v>954.34877725981562</v>
          </cell>
          <cell r="V47">
            <v>624.04591935441329</v>
          </cell>
          <cell r="W47">
            <v>924.38620619599646</v>
          </cell>
          <cell r="X47">
            <v>604.07122599028889</v>
          </cell>
          <cell r="Y47">
            <v>875.46711142210006</v>
          </cell>
          <cell r="Z47">
            <v>567.78305003000003</v>
          </cell>
          <cell r="AA47">
            <v>9233.943859756786</v>
          </cell>
          <cell r="AB47">
            <v>8.9767631383088275</v>
          </cell>
          <cell r="AC47">
            <v>0</v>
          </cell>
          <cell r="AD47">
            <v>8.9767631383088275</v>
          </cell>
          <cell r="AE47">
            <v>754.70208650035579</v>
          </cell>
          <cell r="AF47">
            <v>537.02413122669725</v>
          </cell>
          <cell r="AG47">
            <v>1017.4232800952977</v>
          </cell>
          <cell r="AH47">
            <v>806.81766652053375</v>
          </cell>
          <cell r="AI47">
            <v>868.54516029559363</v>
          </cell>
          <cell r="AJ47">
            <v>653.29117664756075</v>
          </cell>
          <cell r="AK47">
            <v>930.97944513804737</v>
          </cell>
          <cell r="AL47">
            <v>702.19909841316269</v>
          </cell>
          <cell r="AM47">
            <v>949.55362455165141</v>
          </cell>
          <cell r="AN47">
            <v>610.60299050579613</v>
          </cell>
          <cell r="AO47">
            <v>905.19843857684236</v>
          </cell>
          <cell r="AP47">
            <v>15.338831711977491</v>
          </cell>
          <cell r="AQ47">
            <v>40.067026968700247</v>
          </cell>
          <cell r="AR47">
            <v>-93.457472873018901</v>
          </cell>
          <cell r="AS47">
            <v>-43.236440776160066</v>
          </cell>
          <cell r="AT47">
            <v>106.66396245167846</v>
          </cell>
          <cell r="AU47">
            <v>20.662160734955819</v>
          </cell>
          <cell r="AV47">
            <v>23.369332121768252</v>
          </cell>
          <cell r="AW47">
            <v>-78.153179058749402</v>
          </cell>
          <cell r="AX47">
            <v>-25.167418355654945</v>
          </cell>
          <cell r="AY47">
            <v>1347.1320764077307</v>
          </cell>
          <cell r="AZ47">
            <v>2271.0978836300092</v>
          </cell>
          <cell r="BA47">
            <v>3034.6791093743832</v>
          </cell>
          <cell r="BB47">
            <v>4009.8882321216556</v>
          </cell>
          <cell r="BC47">
            <v>4683.8415695041722</v>
          </cell>
          <cell r="BD47">
            <v>5638.1903467639886</v>
          </cell>
          <cell r="BE47">
            <v>6262.2362661184015</v>
          </cell>
          <cell r="BF47">
            <v>7186.6224723143978</v>
          </cell>
          <cell r="BG47">
            <v>7790.6936983046862</v>
          </cell>
          <cell r="BH47">
            <v>1291.7262177270529</v>
          </cell>
          <cell r="BI47">
            <v>2309.1494978223504</v>
          </cell>
          <cell r="BJ47">
            <v>3115.9671643428842</v>
          </cell>
          <cell r="BK47">
            <v>3984.5123246384778</v>
          </cell>
          <cell r="BL47">
            <v>4637.8035012860391</v>
          </cell>
          <cell r="BM47">
            <v>5568.7829464240858</v>
          </cell>
          <cell r="BN47">
            <v>6270.9820448372493</v>
          </cell>
          <cell r="BO47">
            <v>7220.5356693889007</v>
          </cell>
          <cell r="BP47">
            <v>7831.1386598946965</v>
          </cell>
          <cell r="BQ47">
            <v>55.405858680677731</v>
          </cell>
          <cell r="BR47">
            <v>-38.05161419234107</v>
          </cell>
          <cell r="BS47">
            <v>-81.288054968501086</v>
          </cell>
          <cell r="BT47">
            <v>25.375907483177507</v>
          </cell>
          <cell r="BU47">
            <v>46.038068218133375</v>
          </cell>
          <cell r="BV47">
            <v>69.407400339902168</v>
          </cell>
          <cell r="BW47">
            <v>-8.7457787188477596</v>
          </cell>
          <cell r="BX47">
            <v>-33.913197074502932</v>
          </cell>
          <cell r="BY47">
            <v>-40.44496159001028</v>
          </cell>
          <cell r="BZ47">
            <v>622.42567999999994</v>
          </cell>
          <cell r="CA47">
            <v>428.39404019999995</v>
          </cell>
          <cell r="CB47">
            <v>757.51776449999988</v>
          </cell>
          <cell r="CC47">
            <v>2271.0978836300092</v>
          </cell>
          <cell r="CD47">
            <v>1808.3374846999998</v>
          </cell>
          <cell r="CE47">
            <v>462.76039893000939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9136.2682832986175</v>
          </cell>
          <cell r="N48">
            <v>9136.2682832986175</v>
          </cell>
          <cell r="O48">
            <v>758.2664752733333</v>
          </cell>
          <cell r="P48">
            <v>522.75099553439748</v>
          </cell>
          <cell r="Q48">
            <v>911.1945479559455</v>
          </cell>
          <cell r="R48">
            <v>754.83617747001006</v>
          </cell>
          <cell r="S48">
            <v>949.13048394929172</v>
          </cell>
          <cell r="T48">
            <v>631.98930914062771</v>
          </cell>
          <cell r="U48">
            <v>913.35740327059341</v>
          </cell>
          <cell r="V48">
            <v>568.97598091274665</v>
          </cell>
          <cell r="W48">
            <v>891.62743001266313</v>
          </cell>
          <cell r="X48">
            <v>570.29130542851112</v>
          </cell>
          <cell r="Y48">
            <v>847.50924078176672</v>
          </cell>
          <cell r="Z48">
            <v>544.375</v>
          </cell>
          <cell r="AA48">
            <v>8864.3043497298877</v>
          </cell>
          <cell r="AB48">
            <v>8.4897031068126498</v>
          </cell>
          <cell r="AC48">
            <v>0</v>
          </cell>
          <cell r="AD48">
            <v>8.4897031068126498</v>
          </cell>
          <cell r="AE48">
            <v>751.96380764877688</v>
          </cell>
          <cell r="AF48">
            <v>497.77500000000003</v>
          </cell>
          <cell r="AG48">
            <v>1008.3259613790808</v>
          </cell>
          <cell r="AH48">
            <v>790.63245898688047</v>
          </cell>
          <cell r="AI48">
            <v>855.45331935734202</v>
          </cell>
          <cell r="AJ48">
            <v>580.51847838184017</v>
          </cell>
          <cell r="AK48">
            <v>906.4337875980093</v>
          </cell>
          <cell r="AL48">
            <v>560.89451486390112</v>
          </cell>
          <cell r="AM48">
            <v>880.88325931616509</v>
          </cell>
          <cell r="AN48">
            <v>574.82120418614329</v>
          </cell>
          <cell r="AO48">
            <v>862.19109527811634</v>
          </cell>
          <cell r="AP48">
            <v>6.3026676245564204</v>
          </cell>
          <cell r="AQ48">
            <v>24.975995534397441</v>
          </cell>
          <cell r="AR48">
            <v>-97.131413423135314</v>
          </cell>
          <cell r="AS48">
            <v>-35.796281516870408</v>
          </cell>
          <cell r="AT48">
            <v>93.67716459194969</v>
          </cell>
          <cell r="AU48">
            <v>51.470830758787542</v>
          </cell>
          <cell r="AV48">
            <v>6.9236156725841056</v>
          </cell>
          <cell r="AW48">
            <v>8.0814660488455274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2947.0481962336862</v>
          </cell>
          <cell r="BB48">
            <v>3896.178680182978</v>
          </cell>
          <cell r="BC48">
            <v>4528.167989323606</v>
          </cell>
          <cell r="BD48">
            <v>5441.5253925941997</v>
          </cell>
          <cell r="BE48">
            <v>6010.501373506946</v>
          </cell>
          <cell r="BF48">
            <v>6902.1288035196094</v>
          </cell>
          <cell r="BG48">
            <v>7472.4201089481203</v>
          </cell>
          <cell r="BH48">
            <v>1249.7388076487769</v>
          </cell>
          <cell r="BI48">
            <v>2258.0647690278574</v>
          </cell>
          <cell r="BJ48">
            <v>3048.6972280147379</v>
          </cell>
          <cell r="BK48">
            <v>3904.1505473720799</v>
          </cell>
          <cell r="BL48">
            <v>4484.6690257539203</v>
          </cell>
          <cell r="BM48">
            <v>5391.1028133519294</v>
          </cell>
          <cell r="BN48">
            <v>5951.9973282158307</v>
          </cell>
          <cell r="BO48">
            <v>6832.8805875319958</v>
          </cell>
          <cell r="BP48">
            <v>7407.7017917181392</v>
          </cell>
          <cell r="BQ48">
            <v>31.278663158953805</v>
          </cell>
          <cell r="BR48">
            <v>-65.852750264181395</v>
          </cell>
          <cell r="BS48">
            <v>-101.64903178105169</v>
          </cell>
          <cell r="BT48">
            <v>-7.9718671891018857</v>
          </cell>
          <cell r="BU48">
            <v>43.498963569685657</v>
          </cell>
          <cell r="BV48">
            <v>50.422579242270331</v>
          </cell>
          <cell r="BW48">
            <v>58.50404529111529</v>
          </cell>
          <cell r="BX48">
            <v>69.248215987613548</v>
          </cell>
          <cell r="BY48">
            <v>64.718317229981039</v>
          </cell>
          <cell r="BZ48">
            <v>615.19398000000001</v>
          </cell>
          <cell r="CA48">
            <v>400.79887673999997</v>
          </cell>
          <cell r="CB48">
            <v>724.87496499999986</v>
          </cell>
          <cell r="CC48">
            <v>2192.212018763676</v>
          </cell>
          <cell r="CD48">
            <v>1740.8678217399997</v>
          </cell>
          <cell r="CE48">
            <v>451.34419702367632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29.652177999999999</v>
          </cell>
          <cell r="Q49">
            <v>10.730986</v>
          </cell>
          <cell r="R49">
            <v>5.4240189999999995</v>
          </cell>
          <cell r="S49">
            <v>14.851702899999999</v>
          </cell>
          <cell r="T49">
            <v>13.2781456</v>
          </cell>
          <cell r="U49">
            <v>40.577399999999997</v>
          </cell>
          <cell r="V49">
            <v>20.845372000000001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0.32179267231716502</v>
          </cell>
          <cell r="AC49">
            <v>0</v>
          </cell>
          <cell r="AD49">
            <v>0.32179267231716502</v>
          </cell>
          <cell r="AE49">
            <v>0</v>
          </cell>
          <cell r="AF49">
            <v>1.4073423994790084</v>
          </cell>
          <cell r="AG49">
            <v>8.4886565217673784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99.783051730031275</v>
          </cell>
          <cell r="AM49">
            <v>67.327521146702423</v>
          </cell>
          <cell r="AN49">
            <v>33.373038673950695</v>
          </cell>
          <cell r="AO49">
            <v>35.530150621440647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-7.7856378529076924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-78.937679730031277</v>
          </cell>
          <cell r="AX49">
            <v>-35.807521146702427</v>
          </cell>
          <cell r="AY49">
            <v>40.772351400000005</v>
          </cell>
          <cell r="AZ49">
            <v>51.503337399999999</v>
          </cell>
          <cell r="BA49">
            <v>56.927356400000001</v>
          </cell>
          <cell r="BB49">
            <v>71.7790593</v>
          </cell>
          <cell r="BC49">
            <v>85.057204900000002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209.51997689999999</v>
          </cell>
          <cell r="BH49">
            <v>1.4073423994790084</v>
          </cell>
          <cell r="BI49">
            <v>9.8959989212463881</v>
          </cell>
          <cell r="BJ49">
            <v>23.10565577415408</v>
          </cell>
          <cell r="BK49">
            <v>24.222560707448849</v>
          </cell>
          <cell r="BL49">
            <v>51.196928218225978</v>
          </cell>
          <cell r="BM49">
            <v>74.756614488748511</v>
          </cell>
          <cell r="BN49">
            <v>174.53966621877979</v>
          </cell>
          <cell r="BO49">
            <v>241.86718736548221</v>
          </cell>
          <cell r="BP49">
            <v>275.24022603943291</v>
          </cell>
          <cell r="BQ49">
            <v>39.365009000520992</v>
          </cell>
          <cell r="BR49">
            <v>41.607338478753611</v>
          </cell>
          <cell r="BS49">
            <v>33.821700625845921</v>
          </cell>
          <cell r="BT49">
            <v>47.556498592551151</v>
          </cell>
          <cell r="BU49">
            <v>33.860276681774018</v>
          </cell>
          <cell r="BV49">
            <v>50.877990411251474</v>
          </cell>
          <cell r="BW49">
            <v>-28.059689318779789</v>
          </cell>
          <cell r="BX49">
            <v>-63.867210465482231</v>
          </cell>
          <cell r="BY49">
            <v>-65.720249139432923</v>
          </cell>
          <cell r="BZ49">
            <v>5.0979999999999999</v>
          </cell>
          <cell r="CA49">
            <v>1.7290000000000001</v>
          </cell>
          <cell r="CB49">
            <v>32.038000000000004</v>
          </cell>
          <cell r="CC49">
            <v>51.503337399999999</v>
          </cell>
          <cell r="CD49">
            <v>38.865000000000002</v>
          </cell>
          <cell r="CE49">
            <v>12.638337399999998</v>
          </cell>
          <cell r="CF49">
            <v>32.518557571079377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97.054000000000002</v>
          </cell>
          <cell r="AB50">
            <v>9.0228323655780332E-2</v>
          </cell>
          <cell r="AC50">
            <v>0</v>
          </cell>
          <cell r="AD50">
            <v>9.0228323655780332E-2</v>
          </cell>
          <cell r="AE50">
            <v>0</v>
          </cell>
          <cell r="AF50">
            <v>1.398905882451426</v>
          </cell>
          <cell r="AG50">
            <v>8.3462902969269273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7.3156031040458071E-3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-8.3462902969269273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37.054000000000002</v>
          </cell>
          <cell r="BF50">
            <v>64.054000000000002</v>
          </cell>
          <cell r="BG50">
            <v>91.054000000000002</v>
          </cell>
          <cell r="BH50">
            <v>1.398905882451426</v>
          </cell>
          <cell r="BI50">
            <v>9.7451961793783539</v>
          </cell>
          <cell r="BJ50">
            <v>10.035381769172171</v>
          </cell>
          <cell r="BK50">
            <v>10.2158333124053</v>
          </cell>
          <cell r="BL50">
            <v>36.402441045731933</v>
          </cell>
          <cell r="BM50">
            <v>36.40975664883598</v>
          </cell>
          <cell r="BN50">
            <v>62.419977062876178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-9.7451961793783539</v>
          </cell>
          <cell r="BS50">
            <v>-10.035381769172171</v>
          </cell>
          <cell r="BT50">
            <v>-10.2158333124053</v>
          </cell>
          <cell r="BU50">
            <v>-36.402441045731933</v>
          </cell>
          <cell r="BV50">
            <v>-9.4097566488359803</v>
          </cell>
          <cell r="BW50">
            <v>-25.365977062876176</v>
          </cell>
          <cell r="BX50">
            <v>-33.045999999999992</v>
          </cell>
          <cell r="BY50">
            <v>-6.0459999999999923</v>
          </cell>
          <cell r="BZ50">
            <v>0</v>
          </cell>
          <cell r="CA50">
            <v>1.7210000000000001</v>
          </cell>
          <cell r="CB50">
            <v>10.268000000000001</v>
          </cell>
          <cell r="CC50">
            <v>0</v>
          </cell>
          <cell r="CD50">
            <v>11.989000000000001</v>
          </cell>
          <cell r="CE50">
            <v>-11.989000000000001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7.2160000000000002</v>
          </cell>
          <cell r="U51">
            <v>4.5199999999999996</v>
          </cell>
          <cell r="V51">
            <v>3</v>
          </cell>
          <cell r="W51">
            <v>4.5199999999999996</v>
          </cell>
          <cell r="X51">
            <v>4.5199999999999996</v>
          </cell>
          <cell r="Y51">
            <v>9.52</v>
          </cell>
          <cell r="Z51">
            <v>10.82</v>
          </cell>
          <cell r="AA51">
            <v>70.98599999999999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7.2160000000000002</v>
          </cell>
          <cell r="AV51">
            <v>4.5199999999999996</v>
          </cell>
          <cell r="AW51">
            <v>3</v>
          </cell>
          <cell r="AX51">
            <v>4.5199999999999996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34.085999999999999</v>
          </cell>
          <cell r="BD51">
            <v>38.605999999999995</v>
          </cell>
          <cell r="BE51">
            <v>41.605999999999995</v>
          </cell>
          <cell r="BF51">
            <v>46.125999999999991</v>
          </cell>
          <cell r="BG51">
            <v>50.645999999999987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34.085999999999999</v>
          </cell>
          <cell r="BV51">
            <v>38.605999999999995</v>
          </cell>
          <cell r="BW51">
            <v>41.605999999999995</v>
          </cell>
          <cell r="BX51">
            <v>46.125999999999991</v>
          </cell>
          <cell r="BY51">
            <v>50.645999999999987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5.9269780000000001</v>
          </cell>
          <cell r="Q52">
            <v>2.8377759999999999</v>
          </cell>
          <cell r="R52">
            <v>0.37401899999999999</v>
          </cell>
          <cell r="S52">
            <v>4.4152029000000006</v>
          </cell>
          <cell r="T52">
            <v>1.4326456000000001</v>
          </cell>
          <cell r="U52">
            <v>0.22790000000000002</v>
          </cell>
          <cell r="V52">
            <v>7.6561999999999991E-2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2.6947697075361789E-2</v>
          </cell>
          <cell r="AC52">
            <v>0</v>
          </cell>
          <cell r="AD52">
            <v>2.6947697075361789E-2</v>
          </cell>
          <cell r="AE52">
            <v>0</v>
          </cell>
          <cell r="AF52">
            <v>8.4365170275823194E-3</v>
          </cell>
          <cell r="AG52">
            <v>0.14236622484045164</v>
          </cell>
          <cell r="AH52">
            <v>12.919471263113875</v>
          </cell>
          <cell r="AI52">
            <v>0.93645339006163753</v>
          </cell>
          <cell r="AJ52">
            <v>0.78775977745049908</v>
          </cell>
          <cell r="AK52">
            <v>0.33851524573174058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4.3158057419225804</v>
          </cell>
          <cell r="AP52">
            <v>1.8348734</v>
          </cell>
          <cell r="AQ52">
            <v>5.9185414829724179</v>
          </cell>
          <cell r="AR52">
            <v>2.6954097751595483</v>
          </cell>
          <cell r="AS52">
            <v>-12.545452263113875</v>
          </cell>
          <cell r="AT52">
            <v>3.4787495099383632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7.7618514000000003</v>
          </cell>
          <cell r="AZ52">
            <v>10.599627399999999</v>
          </cell>
          <cell r="BA52">
            <v>10.9736464</v>
          </cell>
          <cell r="BB52">
            <v>15.3888493</v>
          </cell>
          <cell r="BC52">
            <v>16.821494900000001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8.4365170275823194E-3</v>
          </cell>
          <cell r="BI52">
            <v>0.15080274186803397</v>
          </cell>
          <cell r="BJ52">
            <v>13.070274004981909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18.210222004036439</v>
          </cell>
          <cell r="BP52">
            <v>20.368915798469065</v>
          </cell>
          <cell r="BQ52">
            <v>7.7534148829724181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0.34888822602410841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8.0000000000000002E-3</v>
          </cell>
          <cell r="CB52">
            <v>0.13500000000000001</v>
          </cell>
          <cell r="CC52">
            <v>10.599627399999999</v>
          </cell>
          <cell r="CD52">
            <v>0.14300000000000002</v>
          </cell>
          <cell r="CE52">
            <v>10.456627399999999</v>
          </cell>
          <cell r="CF52">
            <v>7312.3268531468511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5.0979999999999999</v>
          </cell>
          <cell r="CA53">
            <v>0</v>
          </cell>
          <cell r="CB53">
            <v>0.83499999999999996</v>
          </cell>
          <cell r="CC53">
            <v>0</v>
          </cell>
          <cell r="CD53">
            <v>5.9329999999999998</v>
          </cell>
          <cell r="CE53">
            <v>-5.9329999999999998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9.2852999999999994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4.7365000000000004</v>
          </cell>
          <cell r="T54">
            <v>4.6295000000000002</v>
          </cell>
          <cell r="U54">
            <v>8.8294999999999995</v>
          </cell>
          <cell r="V54">
            <v>7.7148100000000008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0.20461665158602299</v>
          </cell>
          <cell r="AC54">
            <v>0</v>
          </cell>
          <cell r="AD54">
            <v>0.20461665158602299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23.213855421686748</v>
          </cell>
          <cell r="AL54">
            <v>72.128765060240966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9.2852999999999994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4.7365000000000004</v>
          </cell>
          <cell r="AU54">
            <v>4.6295000000000002</v>
          </cell>
          <cell r="AV54">
            <v>-14.384355421686749</v>
          </cell>
          <cell r="AW54">
            <v>-64.413955060240966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24.783709999999999</v>
          </cell>
          <cell r="BB54">
            <v>29.520209999999999</v>
          </cell>
          <cell r="BC54">
            <v>34.149709999999999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23.213855421686748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24.783709999999999</v>
          </cell>
          <cell r="BT54">
            <v>29.520209999999999</v>
          </cell>
          <cell r="BU54">
            <v>34.149709999999999</v>
          </cell>
          <cell r="BV54">
            <v>19.765354578313246</v>
          </cell>
          <cell r="BW54">
            <v>-44.648600481927716</v>
          </cell>
          <cell r="BX54">
            <v>-75.862945361445782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 xml:space="preserve">n.a. </v>
          </cell>
        </row>
        <row r="55">
          <cell r="G55" t="str">
            <v>Más Transferencias de Deuda</v>
          </cell>
          <cell r="L55">
            <v>177.85391466988909</v>
          </cell>
          <cell r="M55">
            <v>0</v>
          </cell>
          <cell r="N55">
            <v>177.85391466988909</v>
          </cell>
          <cell r="O55">
            <v>0.65426953900000007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0.41397398922222223</v>
          </cell>
          <cell r="V55">
            <v>34.224566441666667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133.77953312689959</v>
          </cell>
          <cell r="AB55">
            <v>0.16526735917901433</v>
          </cell>
          <cell r="AC55">
            <v>0</v>
          </cell>
          <cell r="AD55">
            <v>0.16526735917901433</v>
          </cell>
          <cell r="AE55">
            <v>2.7382788515788858</v>
          </cell>
          <cell r="AF55">
            <v>37.841788827218167</v>
          </cell>
          <cell r="AG55">
            <v>0.60866219444955894</v>
          </cell>
          <cell r="AH55">
            <v>2.9755506807456689</v>
          </cell>
          <cell r="AI55">
            <v>11.97493600495687</v>
          </cell>
          <cell r="AJ55">
            <v>45.798330754943443</v>
          </cell>
          <cell r="AK55">
            <v>0.98597126951555292</v>
          </cell>
          <cell r="AL55">
            <v>41.521531819230319</v>
          </cell>
          <cell r="AM55">
            <v>1.3428440887838857</v>
          </cell>
          <cell r="AN55">
            <v>2.4087476457022081</v>
          </cell>
          <cell r="AO55">
            <v>7.4771926772853803</v>
          </cell>
          <cell r="AP55">
            <v>-2.0840093125788859</v>
          </cell>
          <cell r="AQ55">
            <v>-13.153804166218169</v>
          </cell>
          <cell r="AR55">
            <v>1.4316110718837747</v>
          </cell>
          <cell r="AS55">
            <v>0.34547859361796718</v>
          </cell>
          <cell r="AT55">
            <v>-0.74800010697644126</v>
          </cell>
          <cell r="AU55">
            <v>-17.112448113054555</v>
          </cell>
          <cell r="AV55">
            <v>-0.57199728029333063</v>
          </cell>
          <cell r="AW55">
            <v>-7.2969653775636516</v>
          </cell>
          <cell r="AX55">
            <v>-0.10406790545055244</v>
          </cell>
          <cell r="AY55">
            <v>25.342254199999999</v>
          </cell>
          <cell r="AZ55">
            <v>27.382527466333332</v>
          </cell>
          <cell r="BA55">
            <v>30.703556740696968</v>
          </cell>
          <cell r="BB55">
            <v>41.930492638677393</v>
          </cell>
          <cell r="BC55">
            <v>70.616375280566288</v>
          </cell>
          <cell r="BD55">
            <v>71.030349269788502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40.580067678797057</v>
          </cell>
          <cell r="BI55">
            <v>41.188729873246615</v>
          </cell>
          <cell r="BJ55">
            <v>44.164280553992285</v>
          </cell>
          <cell r="BK55">
            <v>56.139216558949151</v>
          </cell>
          <cell r="BL55">
            <v>101.93754731389259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-31.893169313619641</v>
          </cell>
          <cell r="BW55">
            <v>-39.190134691183289</v>
          </cell>
          <cell r="BX55">
            <v>-39.294202596633838</v>
          </cell>
          <cell r="BY55">
            <v>-39.443029680558283</v>
          </cell>
          <cell r="BZ55">
            <v>2.1337000000000002</v>
          </cell>
          <cell r="CA55">
            <v>25.866163459999999</v>
          </cell>
          <cell r="CB55">
            <v>0.60479949999999993</v>
          </cell>
          <cell r="CC55">
            <v>27.382527466333332</v>
          </cell>
          <cell r="CD55">
            <v>28.604662959999999</v>
          </cell>
          <cell r="CE55">
            <v>-1.2221354936666664</v>
          </cell>
          <cell r="CF55">
            <v>-4.2725044352931789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5.5769539000000007E-2</v>
          </cell>
          <cell r="P56">
            <v>23.123284661</v>
          </cell>
          <cell r="Q56">
            <v>0.18767326633333339</v>
          </cell>
          <cell r="R56">
            <v>1.5677292743636362</v>
          </cell>
          <cell r="S56">
            <v>10.640369487980429</v>
          </cell>
          <cell r="T56">
            <v>4.5132826418888898</v>
          </cell>
          <cell r="U56">
            <v>5.9673989222222203E-2</v>
          </cell>
          <cell r="V56">
            <v>34.019566441666669</v>
          </cell>
          <cell r="W56">
            <v>0.80927618333333329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89.132216686899625</v>
          </cell>
          <cell r="AB56">
            <v>0.11376628997885889</v>
          </cell>
          <cell r="AC56">
            <v>0</v>
          </cell>
          <cell r="AD56">
            <v>0.11376628997885889</v>
          </cell>
          <cell r="AE56">
            <v>2.4042955140057494</v>
          </cell>
          <cell r="AF56">
            <v>37.180898418894088</v>
          </cell>
          <cell r="AG56">
            <v>0.26214014023384996</v>
          </cell>
          <cell r="AH56">
            <v>2.7159775875713388</v>
          </cell>
          <cell r="AI56">
            <v>10.581432294611959</v>
          </cell>
          <cell r="AJ56">
            <v>11.434353326463118</v>
          </cell>
          <cell r="AK56">
            <v>0.92642613732675994</v>
          </cell>
          <cell r="AL56">
            <v>41.317225185282524</v>
          </cell>
          <cell r="AM56">
            <v>1.136809529216718</v>
          </cell>
          <cell r="AN56">
            <v>2.1860920873201168</v>
          </cell>
          <cell r="AO56">
            <v>7.0565662122265298</v>
          </cell>
          <cell r="AP56">
            <v>-2.3485259750057494</v>
          </cell>
          <cell r="AQ56">
            <v>-14.057613757894089</v>
          </cell>
          <cell r="AR56">
            <v>-7.4466873900516567E-2</v>
          </cell>
          <cell r="AS56">
            <v>-1.1482483132077026</v>
          </cell>
          <cell r="AT56">
            <v>5.893719336846992E-2</v>
          </cell>
          <cell r="AU56">
            <v>-6.9210706845742278</v>
          </cell>
          <cell r="AV56">
            <v>-0.86675214810453771</v>
          </cell>
          <cell r="AW56">
            <v>-7.2976587436158553</v>
          </cell>
          <cell r="AX56">
            <v>-0.32753334588338467</v>
          </cell>
          <cell r="AY56">
            <v>23.179054199999999</v>
          </cell>
          <cell r="AZ56">
            <v>23.366727466333334</v>
          </cell>
          <cell r="BA56">
            <v>24.934456740696969</v>
          </cell>
          <cell r="BB56">
            <v>35.574826228677395</v>
          </cell>
          <cell r="BC56">
            <v>40.088108870566288</v>
          </cell>
          <cell r="BD56">
            <v>40.147782859788506</v>
          </cell>
          <cell r="BE56">
            <v>74.167349301455175</v>
          </cell>
          <cell r="BF56">
            <v>74.976625484788514</v>
          </cell>
          <cell r="BG56">
            <v>76.870746046566296</v>
          </cell>
          <cell r="BH56">
            <v>39.585193932899841</v>
          </cell>
          <cell r="BI56">
            <v>39.847334073133695</v>
          </cell>
          <cell r="BJ56">
            <v>42.563311660705033</v>
          </cell>
          <cell r="BK56">
            <v>53.14474395531699</v>
          </cell>
          <cell r="BL56">
            <v>64.579097281780108</v>
          </cell>
          <cell r="BM56">
            <v>65.505523419106865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-16.406139732899842</v>
          </cell>
          <cell r="BR56">
            <v>-16.480606606800361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-25.357740559318358</v>
          </cell>
          <cell r="BW56">
            <v>-32.655399302934214</v>
          </cell>
          <cell r="BX56">
            <v>-32.982932648817595</v>
          </cell>
          <cell r="BY56">
            <v>-33.274904174359932</v>
          </cell>
          <cell r="BZ56">
            <v>1.7278</v>
          </cell>
          <cell r="CA56">
            <v>25.062963459999999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-3.6028354936666638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0.59850000000000003</v>
          </cell>
          <cell r="P57">
            <v>1.5647</v>
          </cell>
          <cell r="Q57">
            <v>1.8526</v>
          </cell>
          <cell r="R57">
            <v>1.7533000000000001</v>
          </cell>
          <cell r="S57">
            <v>0.58656640999999998</v>
          </cell>
          <cell r="T57">
            <v>24.172599999999999</v>
          </cell>
          <cell r="U57">
            <v>0.3543</v>
          </cell>
          <cell r="V57">
            <v>0.20499999999999999</v>
          </cell>
          <cell r="W57">
            <v>0.42949999999999999</v>
          </cell>
          <cell r="X57">
            <v>0.36580000000000001</v>
          </cell>
          <cell r="Y57">
            <v>0.1764</v>
          </cell>
          <cell r="Z57">
            <v>12.58805003</v>
          </cell>
          <cell r="AA57">
            <v>44.647316439999997</v>
          </cell>
          <cell r="AB57">
            <v>5.1501069200155437E-2</v>
          </cell>
          <cell r="AC57">
            <v>0</v>
          </cell>
          <cell r="AD57">
            <v>5.1501069200155437E-2</v>
          </cell>
          <cell r="AE57">
            <v>0.33398333757313658</v>
          </cell>
          <cell r="AF57">
            <v>0.66089040832407797</v>
          </cell>
          <cell r="AG57">
            <v>0.34652205421570897</v>
          </cell>
          <cell r="AH57">
            <v>0.25957309317432997</v>
          </cell>
          <cell r="AI57">
            <v>1.3935037103449099</v>
          </cell>
          <cell r="AJ57">
            <v>34.363977428480325</v>
          </cell>
          <cell r="AK57">
            <v>5.9545132188792982E-2</v>
          </cell>
          <cell r="AL57">
            <v>0.20430663394779458</v>
          </cell>
          <cell r="AM57">
            <v>0.20603455956716779</v>
          </cell>
          <cell r="AN57">
            <v>0.22265555838209106</v>
          </cell>
          <cell r="AO57">
            <v>0.42062646505885048</v>
          </cell>
          <cell r="AP57">
            <v>0.26451666242686345</v>
          </cell>
          <cell r="AQ57">
            <v>0.90380959167592201</v>
          </cell>
          <cell r="AR57">
            <v>1.506077945784291</v>
          </cell>
          <cell r="AS57">
            <v>1.4937269068256702</v>
          </cell>
          <cell r="AT57">
            <v>-0.80693730034490996</v>
          </cell>
          <cell r="AU57">
            <v>-10.191377428480326</v>
          </cell>
          <cell r="AV57">
            <v>0.29475486781120702</v>
          </cell>
          <cell r="AW57">
            <v>6.9336605220540748E-4</v>
          </cell>
          <cell r="AX57">
            <v>0.2234654404328322</v>
          </cell>
          <cell r="AY57">
            <v>2.1631999999999998</v>
          </cell>
          <cell r="AZ57">
            <v>4.0157999999999996</v>
          </cell>
          <cell r="BA57">
            <v>5.7690999999999999</v>
          </cell>
          <cell r="BB57">
            <v>6.3556664099999995</v>
          </cell>
          <cell r="BC57">
            <v>30.528266410000001</v>
          </cell>
          <cell r="BD57">
            <v>30.882566409999999</v>
          </cell>
          <cell r="BE57">
            <v>31.087566409999997</v>
          </cell>
          <cell r="BF57">
            <v>31.517066409999998</v>
          </cell>
          <cell r="BG57">
            <v>31.882866409999998</v>
          </cell>
          <cell r="BH57">
            <v>0.99487374589721456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37.417995164301281</v>
          </cell>
          <cell r="BN57">
            <v>37.622301798249076</v>
          </cell>
          <cell r="BO57">
            <v>37.828336357816241</v>
          </cell>
          <cell r="BP57">
            <v>38.050991916198335</v>
          </cell>
          <cell r="BQ57">
            <v>1.1683262541027852</v>
          </cell>
          <cell r="BR57">
            <v>2.6744041998870758</v>
          </cell>
          <cell r="BS57">
            <v>4.168131106712746</v>
          </cell>
          <cell r="BT57">
            <v>3.3611938063678362</v>
          </cell>
          <cell r="BU57">
            <v>-6.8301836221124859</v>
          </cell>
          <cell r="BV57">
            <v>-6.5354287543012823</v>
          </cell>
          <cell r="BW57">
            <v>-6.5347353882490786</v>
          </cell>
          <cell r="BX57">
            <v>-6.3112699478162426</v>
          </cell>
          <cell r="BY57">
            <v>-6.1681255061983364</v>
          </cell>
          <cell r="BZ57">
            <v>0.40589999999999998</v>
          </cell>
          <cell r="CA57">
            <v>0.80320000000000003</v>
          </cell>
          <cell r="CB57">
            <v>0.42599999999999999</v>
          </cell>
          <cell r="CC57">
            <v>4.0157999999999996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144.72957612675719</v>
          </cell>
          <cell r="U59">
            <v>242.82889541177775</v>
          </cell>
          <cell r="V59">
            <v>198.61304410745123</v>
          </cell>
          <cell r="W59">
            <v>511.05546935365669</v>
          </cell>
          <cell r="X59">
            <v>211.26157493933331</v>
          </cell>
          <cell r="Y59">
            <v>97.855146539000003</v>
          </cell>
          <cell r="Z59">
            <v>287.48785082556651</v>
          </cell>
          <cell r="AA59">
            <v>2684.1596631453813</v>
          </cell>
          <cell r="AB59">
            <v>2.3580043220809142</v>
          </cell>
          <cell r="AC59">
            <v>0</v>
          </cell>
          <cell r="AD59">
            <v>2.3580043220809142</v>
          </cell>
          <cell r="AE59">
            <v>139.29688463322262</v>
          </cell>
          <cell r="AF59">
            <v>138.65641176632701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438.22349769462562</v>
          </cell>
          <cell r="AN59">
            <v>113.58463397436068</v>
          </cell>
          <cell r="AO59">
            <v>75.514513207985942</v>
          </cell>
          <cell r="AP59">
            <v>-1.3528202868892834</v>
          </cell>
          <cell r="AQ59">
            <v>13.429789711923007</v>
          </cell>
          <cell r="AR59">
            <v>-35.798785557691247</v>
          </cell>
          <cell r="AS59">
            <v>1.3544601420178992</v>
          </cell>
          <cell r="AT59">
            <v>-16.335329065499678</v>
          </cell>
          <cell r="AU59">
            <v>-18.963475546420682</v>
          </cell>
          <cell r="AV59">
            <v>48.039985303952051</v>
          </cell>
          <cell r="AW59">
            <v>-79.724823011131036</v>
          </cell>
          <cell r="AX59">
            <v>72.831971659031069</v>
          </cell>
          <cell r="AY59">
            <v>290.03026582458335</v>
          </cell>
          <cell r="AZ59">
            <v>584.09136150051131</v>
          </cell>
          <cell r="BA59">
            <v>826.69848643094838</v>
          </cell>
          <cell r="BB59">
            <v>990.32810584183846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2087.5550908414812</v>
          </cell>
          <cell r="BG59">
            <v>2298.8166657808147</v>
          </cell>
          <cell r="BH59">
            <v>277.95329639954963</v>
          </cell>
          <cell r="BI59">
            <v>607.81317763316883</v>
          </cell>
          <cell r="BJ59">
            <v>849.06584242158806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1665.8506197975639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-23.721816132657551</v>
          </cell>
          <cell r="BS59">
            <v>-22.367355990639567</v>
          </cell>
          <cell r="BT59">
            <v>-38.702685056139217</v>
          </cell>
          <cell r="BU59">
            <v>-57.666160602559842</v>
          </cell>
          <cell r="BV59">
            <v>-9.6261752986079046</v>
          </cell>
          <cell r="BW59">
            <v>-89.350998309739452</v>
          </cell>
          <cell r="BX59">
            <v>-16.519026650708383</v>
          </cell>
          <cell r="BY59">
            <v>81.157914314264417</v>
          </cell>
          <cell r="BZ59">
            <v>51.372504939999999</v>
          </cell>
          <cell r="CA59">
            <v>185.31118026000001</v>
          </cell>
          <cell r="CB59">
            <v>176.49927199999999</v>
          </cell>
          <cell r="CC59">
            <v>584.09136150051131</v>
          </cell>
          <cell r="CD59">
            <v>413.18295719999998</v>
          </cell>
          <cell r="CE59">
            <v>170.90840430051134</v>
          </cell>
          <cell r="CF59">
            <v>41.363856210018767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136.10404965729001</v>
          </cell>
          <cell r="T60">
            <v>66.59179432900001</v>
          </cell>
          <cell r="U60">
            <v>201.49002999999999</v>
          </cell>
          <cell r="V60">
            <v>117.15720660522</v>
          </cell>
          <cell r="W60">
            <v>455.76433764899002</v>
          </cell>
          <cell r="X60">
            <v>119.3005</v>
          </cell>
          <cell r="Y60">
            <v>80.678799999999995</v>
          </cell>
          <cell r="Z60">
            <v>223.83</v>
          </cell>
          <cell r="AA60">
            <v>2034.9541098073298</v>
          </cell>
          <cell r="AB60">
            <v>1.725590518563513</v>
          </cell>
          <cell r="AC60">
            <v>0</v>
          </cell>
          <cell r="AD60">
            <v>1.725590518563513</v>
          </cell>
          <cell r="AE60">
            <v>105.5949751885439</v>
          </cell>
          <cell r="AF60">
            <v>83.460269798793149</v>
          </cell>
          <cell r="AG60">
            <v>259.77615401441949</v>
          </cell>
          <cell r="AH60">
            <v>167.34054464170501</v>
          </cell>
          <cell r="AI60">
            <v>133.32951094867099</v>
          </cell>
          <cell r="AJ60">
            <v>88.77389837829439</v>
          </cell>
          <cell r="AK60">
            <v>161.08700066314699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2.7745387086190192</v>
          </cell>
          <cell r="AU60">
            <v>-22.182104049294381</v>
          </cell>
          <cell r="AV60">
            <v>40.403029336852995</v>
          </cell>
          <cell r="AW60">
            <v>-61.436977988128987</v>
          </cell>
          <cell r="AX60">
            <v>121.36451224777898</v>
          </cell>
          <cell r="AY60">
            <v>201.8348269</v>
          </cell>
          <cell r="AZ60">
            <v>452.11191719999999</v>
          </cell>
          <cell r="BA60">
            <v>634.03739156683002</v>
          </cell>
          <cell r="BB60">
            <v>770.14144122412006</v>
          </cell>
          <cell r="BC60">
            <v>836.73323555312004</v>
          </cell>
          <cell r="BD60">
            <v>1038.22326555312</v>
          </cell>
          <cell r="BE60">
            <v>1155.3804721583399</v>
          </cell>
          <cell r="BF60">
            <v>1611.1448098073299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616.17194364346153</v>
          </cell>
          <cell r="BK60">
            <v>749.50145459213252</v>
          </cell>
          <cell r="BL60">
            <v>838.27535297042687</v>
          </cell>
          <cell r="BM60">
            <v>999.36235363357389</v>
          </cell>
          <cell r="BN60">
            <v>1177.9565382269229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3.2805181982434419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38.860911919546083</v>
          </cell>
          <cell r="BW60">
            <v>-22.576066068583032</v>
          </cell>
          <cell r="BX60">
            <v>98.788446179195944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452.11191719999999</v>
          </cell>
          <cell r="CD60">
            <v>319.55509999999998</v>
          </cell>
          <cell r="CE60">
            <v>132.55681720000001</v>
          </cell>
          <cell r="CF60">
            <v>41.481677870264001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93.984933600000005</v>
          </cell>
          <cell r="Q61">
            <v>250.2770903</v>
          </cell>
          <cell r="R61">
            <v>181.92547436683</v>
          </cell>
          <cell r="S61">
            <v>136.10404965729001</v>
          </cell>
          <cell r="T61">
            <v>66.59179432900001</v>
          </cell>
          <cell r="U61">
            <v>201.49002999999999</v>
          </cell>
          <cell r="V61">
            <v>117.15720660522</v>
          </cell>
          <cell r="W61">
            <v>455.76433764899002</v>
          </cell>
          <cell r="X61">
            <v>119.3005</v>
          </cell>
          <cell r="Y61">
            <v>80.678799999999995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>
            <v>0</v>
          </cell>
          <cell r="AD61">
            <v>1.6458456295836748</v>
          </cell>
          <cell r="AE61">
            <v>105.5949751885439</v>
          </cell>
          <cell r="AF61">
            <v>83.460269798793149</v>
          </cell>
          <cell r="AG61">
            <v>259.77615401441949</v>
          </cell>
          <cell r="AH61">
            <v>167.34054464170501</v>
          </cell>
          <cell r="AI61">
            <v>133.32951094867099</v>
          </cell>
          <cell r="AJ61">
            <v>88.77389837829439</v>
          </cell>
          <cell r="AK61">
            <v>161.08700066314699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2.7745387086190192</v>
          </cell>
          <cell r="AU61">
            <v>-22.182104049294381</v>
          </cell>
          <cell r="AV61">
            <v>40.403029336852995</v>
          </cell>
          <cell r="AW61">
            <v>-61.436977988128987</v>
          </cell>
          <cell r="AX61">
            <v>121.36451224777898</v>
          </cell>
          <cell r="AY61">
            <v>201.8348269</v>
          </cell>
          <cell r="AZ61">
            <v>452.11191719999999</v>
          </cell>
          <cell r="BA61">
            <v>634.03739156683002</v>
          </cell>
          <cell r="BB61">
            <v>770.14144122412006</v>
          </cell>
          <cell r="BC61">
            <v>836.73323555312004</v>
          </cell>
          <cell r="BD61">
            <v>1038.22326555312</v>
          </cell>
          <cell r="BE61">
            <v>1155.3804721583399</v>
          </cell>
          <cell r="BF61">
            <v>1611.1448098073299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616.17194364346153</v>
          </cell>
          <cell r="BK61">
            <v>749.50145459213252</v>
          </cell>
          <cell r="BL61">
            <v>838.27535297042687</v>
          </cell>
          <cell r="BM61">
            <v>999.36235363357389</v>
          </cell>
          <cell r="BN61">
            <v>1177.9565382269229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3.2805181982434419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38.860911919546083</v>
          </cell>
          <cell r="BW61">
            <v>-22.576066068583032</v>
          </cell>
          <cell r="BX61">
            <v>98.788446179195944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452.11191719999999</v>
          </cell>
          <cell r="CD61">
            <v>308.76319999999998</v>
          </cell>
          <cell r="CE61">
            <v>143.34871720000001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5.2501547750273832E-2</v>
          </cell>
          <cell r="AC62">
            <v>0</v>
          </cell>
          <cell r="AD62">
            <v>5.2501547750273832E-2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0.38190000000000002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29.318160043431551</v>
          </cell>
          <cell r="N63">
            <v>29.318160043431551</v>
          </cell>
          <cell r="AA63">
            <v>0</v>
          </cell>
          <cell r="AB63">
            <v>2.7243341229564462E-2</v>
          </cell>
          <cell r="AC63">
            <v>0</v>
          </cell>
          <cell r="AD63">
            <v>2.7243341229564462E-2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 xml:space="preserve">n.a. </v>
          </cell>
        </row>
        <row r="64">
          <cell r="L64">
            <v>680.57764827603137</v>
          </cell>
          <cell r="M64">
            <v>0</v>
          </cell>
          <cell r="N64">
            <v>680.57764827603137</v>
          </cell>
          <cell r="Q64">
            <v>43.784005375927912</v>
          </cell>
          <cell r="R64">
            <v>60.681650563607135</v>
          </cell>
          <cell r="S64">
            <v>27.525569753600006</v>
          </cell>
          <cell r="T64">
            <v>78.137781797757199</v>
          </cell>
          <cell r="U64">
            <v>41.338865411777768</v>
          </cell>
          <cell r="V64">
            <v>81.455837502231233</v>
          </cell>
          <cell r="W64">
            <v>55.291131704666668</v>
          </cell>
          <cell r="X64">
            <v>91.961074939333315</v>
          </cell>
          <cell r="Y64">
            <v>17.176346539000001</v>
          </cell>
          <cell r="Z64">
            <v>63.657850825566527</v>
          </cell>
          <cell r="AA64">
            <v>649.205553338051</v>
          </cell>
          <cell r="AB64">
            <v>0.63241380351740051</v>
          </cell>
          <cell r="AC64">
            <v>0</v>
          </cell>
          <cell r="AD64">
            <v>0.63241380351740051</v>
          </cell>
          <cell r="AE64">
            <v>33.701909444678712</v>
          </cell>
          <cell r="AF64">
            <v>55.196141967533862</v>
          </cell>
          <cell r="AG64">
            <v>70.083727219199687</v>
          </cell>
          <cell r="AH64">
            <v>73.91212014671423</v>
          </cell>
          <cell r="AI64">
            <v>46.635437527718707</v>
          </cell>
          <cell r="AJ64">
            <v>74.9191532948835</v>
          </cell>
          <cell r="AK64">
            <v>33.701909444678712</v>
          </cell>
          <cell r="AL64">
            <v>99.743682525233297</v>
          </cell>
          <cell r="AM64">
            <v>103.82367229341455</v>
          </cell>
          <cell r="AN64">
            <v>64.673682247613073</v>
          </cell>
          <cell r="AO64">
            <v>30.745509118916949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-19.109867774118701</v>
          </cell>
          <cell r="AU64">
            <v>3.2186285028736989</v>
          </cell>
          <cell r="AV64">
            <v>7.6369559670990554</v>
          </cell>
          <cell r="AW64">
            <v>-18.287845023002063</v>
          </cell>
          <cell r="AX64">
            <v>-48.532540588747878</v>
          </cell>
          <cell r="AY64">
            <v>88.195438924583343</v>
          </cell>
          <cell r="AZ64">
            <v>131.97944430051126</v>
          </cell>
          <cell r="BA64">
            <v>192.66109486411841</v>
          </cell>
          <cell r="BB64">
            <v>220.18666461771841</v>
          </cell>
          <cell r="BC64">
            <v>298.32444641547562</v>
          </cell>
          <cell r="BD64">
            <v>339.66331182725338</v>
          </cell>
          <cell r="BE64">
            <v>421.11914932948463</v>
          </cell>
          <cell r="BF64">
            <v>476.4102810341513</v>
          </cell>
          <cell r="BG64">
            <v>568.37135597348458</v>
          </cell>
          <cell r="BH64">
            <v>88.898051412212567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591.71775386405523</v>
          </cell>
          <cell r="BP64">
            <v>656.39143611166833</v>
          </cell>
          <cell r="BQ64">
            <v>-0.70261248762922435</v>
          </cell>
          <cell r="BR64">
            <v>-27.002334330900993</v>
          </cell>
          <cell r="BS64">
            <v>-40.232803914008059</v>
          </cell>
          <cell r="BT64">
            <v>-59.342671688126757</v>
          </cell>
          <cell r="BU64">
            <v>-56.124043185253015</v>
          </cell>
          <cell r="BV64">
            <v>-48.487087218153988</v>
          </cell>
          <cell r="BW64">
            <v>-66.774932241156023</v>
          </cell>
          <cell r="BX64">
            <v>-115.30747282990393</v>
          </cell>
          <cell r="BY64">
            <v>-88.020080138183744</v>
          </cell>
          <cell r="BZ64">
            <v>28.481604939999997</v>
          </cell>
          <cell r="CA64">
            <v>33.021880260000003</v>
          </cell>
          <cell r="CB64">
            <v>32.124372000000001</v>
          </cell>
          <cell r="CC64">
            <v>131.97944430051126</v>
          </cell>
          <cell r="CD64">
            <v>93.627857199999994</v>
          </cell>
          <cell r="CE64">
            <v>38.351587100511267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737.07764827603137</v>
          </cell>
          <cell r="N65">
            <v>737.07764827603137</v>
          </cell>
          <cell r="O65">
            <v>30.094171046333337</v>
          </cell>
          <cell r="P65">
            <v>58.101267878250006</v>
          </cell>
          <cell r="Q65">
            <v>43.784005375927912</v>
          </cell>
          <cell r="R65">
            <v>60.681650563607135</v>
          </cell>
          <cell r="S65">
            <v>27.525569753600006</v>
          </cell>
          <cell r="T65">
            <v>78.137781797757199</v>
          </cell>
          <cell r="U65">
            <v>41.338865411777768</v>
          </cell>
          <cell r="V65">
            <v>81.455837502231233</v>
          </cell>
          <cell r="W65">
            <v>55.291131704666668</v>
          </cell>
          <cell r="X65">
            <v>91.961074939333315</v>
          </cell>
          <cell r="Y65">
            <v>17.176346539000001</v>
          </cell>
          <cell r="Z65">
            <v>63.657850825566527</v>
          </cell>
          <cell r="AA65">
            <v>649.205553338051</v>
          </cell>
          <cell r="AB65">
            <v>0.68491535126767444</v>
          </cell>
          <cell r="AC65">
            <v>0</v>
          </cell>
          <cell r="AD65">
            <v>0.68491535126767444</v>
          </cell>
          <cell r="AE65">
            <v>33.701909444678712</v>
          </cell>
          <cell r="AF65">
            <v>55.196141967533862</v>
          </cell>
          <cell r="AG65">
            <v>70.083727219199687</v>
          </cell>
          <cell r="AH65">
            <v>73.91212014671423</v>
          </cell>
          <cell r="AI65">
            <v>46.635437527718707</v>
          </cell>
          <cell r="AJ65">
            <v>74.9191532948835</v>
          </cell>
          <cell r="AK65">
            <v>33.701909444678712</v>
          </cell>
          <cell r="AL65">
            <v>99.743682525233297</v>
          </cell>
          <cell r="AM65">
            <v>103.82367229341455</v>
          </cell>
          <cell r="AN65">
            <v>64.673682247613073</v>
          </cell>
          <cell r="AO65">
            <v>30.745509118916949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-19.109867774118701</v>
          </cell>
          <cell r="AU65">
            <v>3.2186285028736989</v>
          </cell>
          <cell r="AV65">
            <v>7.6369559670990554</v>
          </cell>
          <cell r="AW65">
            <v>-18.287845023002063</v>
          </cell>
          <cell r="AX65">
            <v>-48.532540588747878</v>
          </cell>
          <cell r="AY65">
            <v>88.195438924583343</v>
          </cell>
          <cell r="AZ65">
            <v>131.97944430051126</v>
          </cell>
          <cell r="BA65">
            <v>192.66109486411841</v>
          </cell>
          <cell r="BB65">
            <v>220.18666461771841</v>
          </cell>
          <cell r="BC65">
            <v>298.32444641547562</v>
          </cell>
          <cell r="BD65">
            <v>339.66331182725338</v>
          </cell>
          <cell r="BE65">
            <v>421.11914932948463</v>
          </cell>
          <cell r="BF65">
            <v>476.4102810341513</v>
          </cell>
          <cell r="BG65">
            <v>568.37135597348458</v>
          </cell>
          <cell r="BH65">
            <v>88.898051412212567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591.71775386405523</v>
          </cell>
          <cell r="BP65">
            <v>656.39143611166833</v>
          </cell>
          <cell r="BQ65">
            <v>-0.70261248762922435</v>
          </cell>
          <cell r="BR65">
            <v>-27.002334330900993</v>
          </cell>
          <cell r="BS65">
            <v>-40.232803914008059</v>
          </cell>
          <cell r="BT65">
            <v>-59.342671688126757</v>
          </cell>
          <cell r="BU65">
            <v>-56.124043185253015</v>
          </cell>
          <cell r="BV65">
            <v>-48.487087218153988</v>
          </cell>
          <cell r="BW65">
            <v>-66.774932241156023</v>
          </cell>
          <cell r="BX65">
            <v>-115.30747282990393</v>
          </cell>
          <cell r="BY65">
            <v>-88.020080138183744</v>
          </cell>
          <cell r="BZ65">
            <v>28.863504939999999</v>
          </cell>
          <cell r="CA65">
            <v>43.43188026</v>
          </cell>
          <cell r="CB65">
            <v>32.124372000000001</v>
          </cell>
          <cell r="CC65">
            <v>131.97944430051126</v>
          </cell>
          <cell r="CD65">
            <v>104.41975719999999</v>
          </cell>
          <cell r="CE65">
            <v>27.559687100511269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-5.2501547750273832E-2</v>
          </cell>
          <cell r="AC66">
            <v>0</v>
          </cell>
          <cell r="AD66">
            <v>-5.2501547750273832E-2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-0.38190000000000002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-1942.5808864698829</v>
          </cell>
          <cell r="Q69">
            <v>-445.39502127331752</v>
          </cell>
          <cell r="R69">
            <v>-197.47139198043283</v>
          </cell>
          <cell r="S69">
            <v>-279.30859940319692</v>
          </cell>
          <cell r="T69">
            <v>216.32875682968938</v>
          </cell>
          <cell r="U69">
            <v>-98.808356011792966</v>
          </cell>
          <cell r="V69">
            <v>357.72888966002097</v>
          </cell>
          <cell r="W69">
            <v>-484.28307522222531</v>
          </cell>
          <cell r="X69">
            <v>232.22477878003292</v>
          </cell>
          <cell r="Y69">
            <v>-234.47440347146949</v>
          </cell>
          <cell r="Z69">
            <v>67.156309439434835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406.54498249970561</v>
          </cell>
          <cell r="AG69">
            <v>-666.02484487698825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99.859936070350159</v>
          </cell>
          <cell r="AM69">
            <v>-575.21163207220479</v>
          </cell>
          <cell r="AN69">
            <v>229.40283581708059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-57.961778228253252</v>
          </cell>
          <cell r="AT69">
            <v>70.125184578288327</v>
          </cell>
          <cell r="AU69">
            <v>77.209237570496953</v>
          </cell>
          <cell r="AV69">
            <v>48.655640290338397</v>
          </cell>
          <cell r="AW69">
            <v>257.86895358967081</v>
          </cell>
          <cell r="AX69">
            <v>90.928556849979486</v>
          </cell>
          <cell r="AY69">
            <v>-148.20612437927457</v>
          </cell>
          <cell r="AZ69">
            <v>-601.56673350996152</v>
          </cell>
          <cell r="BA69">
            <v>-802.56271764178473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-620.74095300323643</v>
          </cell>
          <cell r="BF69">
            <v>-1113.4426234460498</v>
          </cell>
          <cell r="BG69">
            <v>-881.21784466601457</v>
          </cell>
          <cell r="BH69">
            <v>6.1256000615321682</v>
          </cell>
          <cell r="BI69">
            <v>-601.90037570662298</v>
          </cell>
          <cell r="BJ69">
            <v>-741.40998945880165</v>
          </cell>
          <cell r="BK69">
            <v>-1090.8437734402869</v>
          </cell>
          <cell r="BL69">
            <v>-951.72425418109469</v>
          </cell>
          <cell r="BM69">
            <v>-1099.1882504832265</v>
          </cell>
          <cell r="BN69">
            <v>-999.32831441287658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0.33364219666083272</v>
          </cell>
          <cell r="BS69">
            <v>-61.152728182982742</v>
          </cell>
          <cell r="BT69">
            <v>5.4295561161453136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461.09732303903161</v>
          </cell>
          <cell r="BY69">
            <v>463.91926600198622</v>
          </cell>
          <cell r="BZ69">
            <v>-223.73991493999995</v>
          </cell>
          <cell r="CA69">
            <v>204.57784495400028</v>
          </cell>
          <cell r="CB69">
            <v>-284.70977049999999</v>
          </cell>
          <cell r="CC69">
            <v>-601.56673350996152</v>
          </cell>
          <cell r="CD69">
            <v>-303.87184048600056</v>
          </cell>
          <cell r="CE69">
            <v>-297.69489302396096</v>
          </cell>
          <cell r="CF69">
            <v>97.967252427154676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265.80763936931908</v>
          </cell>
          <cell r="S71">
            <v>241.58523357122994</v>
          </cell>
          <cell r="T71">
            <v>258.14069976800113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294.67137153757579</v>
          </cell>
          <cell r="Y71">
            <v>292.82296226800003</v>
          </cell>
          <cell r="Z71">
            <v>671.79916426696855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2.6715333763513591</v>
          </cell>
          <cell r="AE71">
            <v>233.55099404603934</v>
          </cell>
          <cell r="AF71">
            <v>376.67698818875624</v>
          </cell>
          <cell r="AG71">
            <v>566.83263536502761</v>
          </cell>
          <cell r="AH71">
            <v>243.77043497050661</v>
          </cell>
          <cell r="AI71">
            <v>212.5075514024339</v>
          </cell>
          <cell r="AJ71">
            <v>245.09899648454331</v>
          </cell>
          <cell r="AK71">
            <v>225.82966824904469</v>
          </cell>
          <cell r="AL71">
            <v>120.99124882127424</v>
          </cell>
          <cell r="AM71">
            <v>148.21699874495661</v>
          </cell>
          <cell r="AN71">
            <v>318.21058238754068</v>
          </cell>
          <cell r="AO71">
            <v>140.61762979284902</v>
          </cell>
          <cell r="AP71">
            <v>-82.345610499372668</v>
          </cell>
          <cell r="AQ71">
            <v>-82.263050780656215</v>
          </cell>
          <cell r="AR71">
            <v>-162.05399005540642</v>
          </cell>
          <cell r="AS71">
            <v>22.037204398812463</v>
          </cell>
          <cell r="AT71">
            <v>29.077682168796031</v>
          </cell>
          <cell r="AU71">
            <v>13.041703283457821</v>
          </cell>
          <cell r="AV71">
            <v>20.431870919508555</v>
          </cell>
          <cell r="AW71">
            <v>133.8287474823758</v>
          </cell>
          <cell r="AX71">
            <v>69.214019041910063</v>
          </cell>
          <cell r="AY71">
            <v>445.61932095476669</v>
          </cell>
          <cell r="AZ71">
            <v>850.39796626438783</v>
          </cell>
          <cell r="BA71">
            <v>1116.2056056337069</v>
          </cell>
          <cell r="BB71">
            <v>1357.7908392049369</v>
          </cell>
          <cell r="BC71">
            <v>1615.9315389729379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2629.1154637695831</v>
          </cell>
          <cell r="BH71">
            <v>610.22798223479549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2104.2672687063509</v>
          </cell>
          <cell r="BN71">
            <v>2225.2585175276258</v>
          </cell>
          <cell r="BO71">
            <v>2373.4755162725824</v>
          </cell>
          <cell r="BP71">
            <v>2691.6860986601232</v>
          </cell>
          <cell r="BQ71">
            <v>-164.60866128002888</v>
          </cell>
          <cell r="BR71">
            <v>-326.66265133543533</v>
          </cell>
          <cell r="BS71">
            <v>-304.62544693662289</v>
          </cell>
          <cell r="BT71">
            <v>-275.54776476782672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-62.570634890540077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850.39796626438783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286.61469061841001</v>
          </cell>
          <cell r="S72">
            <v>263.49508699622999</v>
          </cell>
          <cell r="T72">
            <v>288.22889391689</v>
          </cell>
          <cell r="U72">
            <v>292.79478604021995</v>
          </cell>
          <cell r="V72">
            <v>298.83532918865001</v>
          </cell>
          <cell r="W72">
            <v>278.4794187402</v>
          </cell>
          <cell r="X72">
            <v>354.03609999999998</v>
          </cell>
          <cell r="Y72">
            <v>335.36387422000001</v>
          </cell>
          <cell r="Z72">
            <v>709.13866272752421</v>
          </cell>
          <cell r="AA72">
            <v>4071.7817333622338</v>
          </cell>
          <cell r="AB72">
            <v>3.2660553276898581</v>
          </cell>
          <cell r="AC72">
            <v>0</v>
          </cell>
          <cell r="AD72">
            <v>3.2660553276898581</v>
          </cell>
          <cell r="AE72">
            <v>231.0275881636864</v>
          </cell>
          <cell r="AF72">
            <v>368.1</v>
          </cell>
          <cell r="AG72">
            <v>592.79030718091258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247.67866217899549</v>
          </cell>
          <cell r="AP72">
            <v>-56.568620263686398</v>
          </cell>
          <cell r="AQ72">
            <v>-23.838864694400058</v>
          </cell>
          <cell r="AR72">
            <v>-146.71551947240255</v>
          </cell>
          <cell r="AS72">
            <v>33.615275265583932</v>
          </cell>
          <cell r="AT72">
            <v>42.962355366383662</v>
          </cell>
          <cell r="AU72">
            <v>0.19580756862836779</v>
          </cell>
          <cell r="AV72">
            <v>20.917297403005648</v>
          </cell>
          <cell r="AW72">
            <v>71.869813343226838</v>
          </cell>
          <cell r="AX72">
            <v>43.618755319129207</v>
          </cell>
          <cell r="AY72">
            <v>518.72010320560003</v>
          </cell>
          <cell r="AZ72">
            <v>964.79489091411006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2394.7636776745098</v>
          </cell>
          <cell r="BF72">
            <v>2673.2430964147097</v>
          </cell>
          <cell r="BG72">
            <v>3027.2791964147095</v>
          </cell>
          <cell r="BH72">
            <v>599.12758816368637</v>
          </cell>
          <cell r="BI72">
            <v>1191.9178953445989</v>
          </cell>
          <cell r="BJ72">
            <v>1444.9173106974249</v>
          </cell>
          <cell r="BK72">
            <v>1665.4500423272711</v>
          </cell>
          <cell r="BL72">
            <v>1953.4831286755327</v>
          </cell>
          <cell r="BM72">
            <v>2225.3606173127469</v>
          </cell>
          <cell r="BN72">
            <v>2452.3261331581698</v>
          </cell>
          <cell r="BO72">
            <v>2687.1867965792408</v>
          </cell>
          <cell r="BP72">
            <v>3057.0865611701438</v>
          </cell>
          <cell r="BQ72">
            <v>-80.407484958086343</v>
          </cell>
          <cell r="BR72">
            <v>-227.12300443048889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134.78899999999999</v>
          </cell>
          <cell r="CA72">
            <v>242.17066299999999</v>
          </cell>
          <cell r="CB72">
            <v>403.38990000000001</v>
          </cell>
          <cell r="CC72">
            <v>964.79489091411006</v>
          </cell>
          <cell r="CD72">
            <v>780.34956299999999</v>
          </cell>
          <cell r="CE72">
            <v>184.44532791411007</v>
          </cell>
          <cell r="CF72">
            <v>23.636244147433459</v>
          </cell>
        </row>
        <row r="73">
          <cell r="E73" t="str">
            <v>Más:</v>
          </cell>
          <cell r="N73">
            <v>0</v>
          </cell>
          <cell r="O73">
            <v>6.5908008734032561E-2</v>
          </cell>
          <cell r="P73">
            <v>7.2595369806343762E-2</v>
          </cell>
          <cell r="Q73">
            <v>2.324987539434778E-2</v>
          </cell>
          <cell r="R73">
            <v>4.5977750838899697E-2</v>
          </cell>
          <cell r="S73">
            <v>0.23697525922649668</v>
          </cell>
          <cell r="T73">
            <v>1.1475324538318397E-2</v>
          </cell>
          <cell r="U73">
            <v>0.11748336283242911</v>
          </cell>
          <cell r="V73">
            <v>0.20668019247664488</v>
          </cell>
          <cell r="W73">
            <v>6.0581415522627108E-2</v>
          </cell>
          <cell r="X73">
            <v>0.15907344062985995</v>
          </cell>
          <cell r="Y73">
            <v>0</v>
          </cell>
          <cell r="Z73">
            <v>0</v>
          </cell>
          <cell r="AB73">
            <v>0</v>
          </cell>
          <cell r="AC73">
            <v>0</v>
          </cell>
          <cell r="AD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145.19999999999999</v>
          </cell>
          <cell r="N74">
            <v>145.19999999999999</v>
          </cell>
          <cell r="O74">
            <v>2.5923078533333341</v>
          </cell>
          <cell r="P74">
            <v>2.855336565</v>
          </cell>
          <cell r="Q74">
            <v>0.91446905666666689</v>
          </cell>
          <cell r="R74">
            <v>1.8084066999999997</v>
          </cell>
          <cell r="S74">
            <v>9.3207614270000025</v>
          </cell>
          <cell r="T74">
            <v>0.45134991166666677</v>
          </cell>
          <cell r="U74">
            <v>4.6208806783333314</v>
          </cell>
          <cell r="V74">
            <v>8.1291894016666664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39.332213233666671</v>
          </cell>
          <cell r="AB74">
            <v>0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-37.644663434999998</v>
          </cell>
          <cell r="AR74">
            <v>-11.989530943333333</v>
          </cell>
          <cell r="AS74">
            <v>-11.3915933</v>
          </cell>
          <cell r="AT74">
            <v>-4.8792385729999967</v>
          </cell>
          <cell r="AU74">
            <v>-14.748650088333333</v>
          </cell>
          <cell r="AV74">
            <v>-11.579119321666667</v>
          </cell>
          <cell r="AW74">
            <v>-9.0708105983333329</v>
          </cell>
          <cell r="AX74">
            <v>-15.817198846666667</v>
          </cell>
          <cell r="AY74">
            <v>5.4476444183333346</v>
          </cell>
          <cell r="AZ74">
            <v>6.362113475000001</v>
          </cell>
          <cell r="BA74">
            <v>8.1705201750000001</v>
          </cell>
          <cell r="BB74">
            <v>17.491281602000001</v>
          </cell>
          <cell r="BC74">
            <v>17.942631513666669</v>
          </cell>
          <cell r="BD74">
            <v>22.563512192000001</v>
          </cell>
          <cell r="BE74">
            <v>30.692701593666669</v>
          </cell>
          <cell r="BF74">
            <v>33.075502747000002</v>
          </cell>
          <cell r="BG74">
            <v>39.332213233666671</v>
          </cell>
          <cell r="BH74">
            <v>56.15</v>
          </cell>
          <cell r="BI74">
            <v>69.054000000000002</v>
          </cell>
          <cell r="BJ74">
            <v>82.254000000000005</v>
          </cell>
          <cell r="BK74">
            <v>96.454000000000008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163.25399999999999</v>
          </cell>
          <cell r="BP74">
            <v>182.45399999999998</v>
          </cell>
          <cell r="BQ74">
            <v>-50.702355581666666</v>
          </cell>
          <cell r="BR74">
            <v>-62.691886525000001</v>
          </cell>
          <cell r="BS74">
            <v>-74.083479825000012</v>
          </cell>
          <cell r="BT74">
            <v>-78.962718398000007</v>
          </cell>
          <cell r="BU74">
            <v>-93.711368486333342</v>
          </cell>
          <cell r="BV74">
            <v>-105.29048780800001</v>
          </cell>
          <cell r="BW74">
            <v>-114.36129840633333</v>
          </cell>
          <cell r="BX74">
            <v>-130.17849725299999</v>
          </cell>
          <cell r="BY74">
            <v>-143.12178676633332</v>
          </cell>
          <cell r="BZ74">
            <v>1.2943359999999999</v>
          </cell>
          <cell r="CA74">
            <v>7.2988343999999987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-5.5823719249999968</v>
          </cell>
          <cell r="CF74">
            <v>-46.735976796455361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-29.652177999999999</v>
          </cell>
          <cell r="Q75">
            <v>-10.730986</v>
          </cell>
          <cell r="R75">
            <v>-5.4240189999999995</v>
          </cell>
          <cell r="S75">
            <v>-14.851702899999999</v>
          </cell>
          <cell r="T75">
            <v>-13.2781456</v>
          </cell>
          <cell r="U75">
            <v>-40.577399999999997</v>
          </cell>
          <cell r="V75">
            <v>-20.845372000000001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-0.32179267231716502</v>
          </cell>
          <cell r="AC75">
            <v>0</v>
          </cell>
          <cell r="AD75">
            <v>-0.32179267231716502</v>
          </cell>
          <cell r="AE75">
            <v>0</v>
          </cell>
          <cell r="AF75">
            <v>-1.4073423994790084</v>
          </cell>
          <cell r="AG75">
            <v>-8.4886565217673784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-99.783051730031275</v>
          </cell>
          <cell r="AM75">
            <v>-67.327521146702423</v>
          </cell>
          <cell r="AN75">
            <v>-33.373038673950695</v>
          </cell>
          <cell r="AO75">
            <v>-35.530150621440647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7.7856378529076924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78.937679730031277</v>
          </cell>
          <cell r="AX75">
            <v>35.807521146702427</v>
          </cell>
          <cell r="AY75">
            <v>-40.772351400000005</v>
          </cell>
          <cell r="AZ75">
            <v>-51.503337399999999</v>
          </cell>
          <cell r="BA75">
            <v>-56.927356400000001</v>
          </cell>
          <cell r="BB75">
            <v>-71.7790593</v>
          </cell>
          <cell r="BC75">
            <v>-85.057204900000002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-209.51997689999999</v>
          </cell>
          <cell r="BH75">
            <v>-1.4073423994790084</v>
          </cell>
          <cell r="BI75">
            <v>-9.8959989212463881</v>
          </cell>
          <cell r="BJ75">
            <v>-23.10565577415408</v>
          </cell>
          <cell r="BK75">
            <v>-24.222560707448849</v>
          </cell>
          <cell r="BL75">
            <v>-51.196928218225978</v>
          </cell>
          <cell r="BM75">
            <v>-74.756614488748511</v>
          </cell>
          <cell r="BN75">
            <v>-174.53966621877979</v>
          </cell>
          <cell r="BO75">
            <v>-241.86718736548221</v>
          </cell>
          <cell r="BP75">
            <v>-275.24022603943291</v>
          </cell>
          <cell r="BQ75">
            <v>-39.365009000520992</v>
          </cell>
          <cell r="BR75">
            <v>-41.607338478753611</v>
          </cell>
          <cell r="BS75">
            <v>-33.821700625845921</v>
          </cell>
          <cell r="BT75">
            <v>-47.556498592551151</v>
          </cell>
          <cell r="BU75">
            <v>-33.860276681774018</v>
          </cell>
          <cell r="BV75">
            <v>-50.877990411251474</v>
          </cell>
          <cell r="BW75">
            <v>28.059689318779789</v>
          </cell>
          <cell r="BX75">
            <v>63.867210465482231</v>
          </cell>
          <cell r="BY75">
            <v>65.720249139432923</v>
          </cell>
          <cell r="BZ75">
            <v>-5.0979999999999999</v>
          </cell>
          <cell r="CA75">
            <v>-1.7290000000000001</v>
          </cell>
          <cell r="CB75">
            <v>-32.038000000000004</v>
          </cell>
          <cell r="CC75">
            <v>-51.503337399999999</v>
          </cell>
          <cell r="CD75">
            <v>-38.865000000000002</v>
          </cell>
          <cell r="CE75">
            <v>-12.638337399999998</v>
          </cell>
          <cell r="CF75">
            <v>32.518557571079377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-97.054000000000002</v>
          </cell>
          <cell r="AB76">
            <v>-9.0228323655780332E-2</v>
          </cell>
          <cell r="AC76">
            <v>0</v>
          </cell>
          <cell r="AD76">
            <v>-9.0228323655780332E-2</v>
          </cell>
          <cell r="AE76">
            <v>0</v>
          </cell>
          <cell r="AF76">
            <v>-1.398905882451426</v>
          </cell>
          <cell r="AG76">
            <v>-8.3462902969269273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-7.3156031040458071E-3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8.3462902969269273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-37.054000000000002</v>
          </cell>
          <cell r="BF76">
            <v>-64.054000000000002</v>
          </cell>
          <cell r="BG76">
            <v>-91.054000000000002</v>
          </cell>
          <cell r="BH76">
            <v>-1.398905882451426</v>
          </cell>
          <cell r="BI76">
            <v>-9.7451961793783539</v>
          </cell>
          <cell r="BJ76">
            <v>-10.035381769172171</v>
          </cell>
          <cell r="BK76">
            <v>-10.2158333124053</v>
          </cell>
          <cell r="BL76">
            <v>-36.402441045731933</v>
          </cell>
          <cell r="BM76">
            <v>-36.40975664883598</v>
          </cell>
          <cell r="BN76">
            <v>-62.419977062876178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9.7451961793783539</v>
          </cell>
          <cell r="BS76">
            <v>10.035381769172171</v>
          </cell>
          <cell r="BT76">
            <v>10.2158333124053</v>
          </cell>
          <cell r="BU76">
            <v>36.402441045731933</v>
          </cell>
          <cell r="BV76">
            <v>9.4097566488359803</v>
          </cell>
          <cell r="BW76">
            <v>25.365977062876176</v>
          </cell>
          <cell r="BX76">
            <v>33.045999999999992</v>
          </cell>
          <cell r="BY76">
            <v>6.0459999999999923</v>
          </cell>
          <cell r="BZ76">
            <v>0</v>
          </cell>
          <cell r="CA76">
            <v>-1.7210000000000001</v>
          </cell>
          <cell r="CB76">
            <v>-10.268000000000001</v>
          </cell>
          <cell r="CC76">
            <v>0</v>
          </cell>
          <cell r="CD76">
            <v>-11.989000000000001</v>
          </cell>
          <cell r="CE76">
            <v>11.989000000000001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-7.2160000000000002</v>
          </cell>
          <cell r="U77">
            <v>-4.5199999999999996</v>
          </cell>
          <cell r="V77">
            <v>-3</v>
          </cell>
          <cell r="W77">
            <v>-4.5199999999999996</v>
          </cell>
          <cell r="X77">
            <v>-4.5199999999999996</v>
          </cell>
          <cell r="Y77">
            <v>-9.52</v>
          </cell>
          <cell r="Z77">
            <v>-10.82</v>
          </cell>
          <cell r="AA77">
            <v>-70.98599999999999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-7.2160000000000002</v>
          </cell>
          <cell r="AV77">
            <v>-4.5199999999999996</v>
          </cell>
          <cell r="AW77">
            <v>-3</v>
          </cell>
          <cell r="AX77">
            <v>-4.5199999999999996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-34.085999999999999</v>
          </cell>
          <cell r="BD77">
            <v>-38.605999999999995</v>
          </cell>
          <cell r="BE77">
            <v>-41.605999999999995</v>
          </cell>
          <cell r="BF77">
            <v>-46.125999999999991</v>
          </cell>
          <cell r="BG77">
            <v>-50.645999999999987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-34.085999999999999</v>
          </cell>
          <cell r="BV77">
            <v>-38.605999999999995</v>
          </cell>
          <cell r="BW77">
            <v>-41.605999999999995</v>
          </cell>
          <cell r="BX77">
            <v>-46.125999999999991</v>
          </cell>
          <cell r="BY77">
            <v>-50.645999999999987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-5.9269780000000001</v>
          </cell>
          <cell r="Q78">
            <v>-2.8377759999999999</v>
          </cell>
          <cell r="R78">
            <v>-0.37401899999999999</v>
          </cell>
          <cell r="S78">
            <v>-4.4152029000000006</v>
          </cell>
          <cell r="T78">
            <v>-1.4326456000000001</v>
          </cell>
          <cell r="U78">
            <v>-0.22790000000000002</v>
          </cell>
          <cell r="V78">
            <v>-7.6561999999999991E-2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-2.6947697075361789E-2</v>
          </cell>
          <cell r="AC78">
            <v>0</v>
          </cell>
          <cell r="AD78">
            <v>-2.6947697075361789E-2</v>
          </cell>
          <cell r="AE78">
            <v>0</v>
          </cell>
          <cell r="AF78">
            <v>-8.4365170275823194E-3</v>
          </cell>
          <cell r="AG78">
            <v>-0.14236622484045164</v>
          </cell>
          <cell r="AH78">
            <v>-12.919471263113875</v>
          </cell>
          <cell r="AI78">
            <v>-0.93645339006163753</v>
          </cell>
          <cell r="AJ78">
            <v>-0.78775977745049908</v>
          </cell>
          <cell r="AK78">
            <v>-0.33851524573174058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-4.3158057419225804</v>
          </cell>
          <cell r="AP78">
            <v>-1.8348734</v>
          </cell>
          <cell r="AQ78">
            <v>-5.9185414829724179</v>
          </cell>
          <cell r="AR78">
            <v>-2.6954097751595483</v>
          </cell>
          <cell r="AS78">
            <v>12.545452263113875</v>
          </cell>
          <cell r="AT78">
            <v>-3.4787495099383632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-7.7618514000000003</v>
          </cell>
          <cell r="AZ78">
            <v>-10.599627399999999</v>
          </cell>
          <cell r="BA78">
            <v>-10.9736464</v>
          </cell>
          <cell r="BB78">
            <v>-15.3888493</v>
          </cell>
          <cell r="BC78">
            <v>-16.821494900000001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-8.4365170275823194E-3</v>
          </cell>
          <cell r="BI78">
            <v>-0.15080274186803397</v>
          </cell>
          <cell r="BJ78">
            <v>-13.070274004981909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-18.210222004036439</v>
          </cell>
          <cell r="BP78">
            <v>-20.368915798469065</v>
          </cell>
          <cell r="BQ78">
            <v>-7.7534148829724181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-0.34888822602410841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-8.0000000000000002E-3</v>
          </cell>
          <cell r="CB78">
            <v>-0.13500000000000001</v>
          </cell>
          <cell r="CC78">
            <v>-10.599627399999999</v>
          </cell>
          <cell r="CD78">
            <v>-0.14300000000000002</v>
          </cell>
          <cell r="CE78">
            <v>-10.456627399999999</v>
          </cell>
          <cell r="CF78">
            <v>40.063566076461399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-5.0979999999999999</v>
          </cell>
          <cell r="CA79">
            <v>0</v>
          </cell>
          <cell r="CB79">
            <v>-0.83499999999999996</v>
          </cell>
          <cell r="CC79">
            <v>0</v>
          </cell>
          <cell r="CD79">
            <v>-5.9329999999999998</v>
          </cell>
          <cell r="CE79">
            <v>5.9329999999999998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-9.2852999999999994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-4.7365000000000004</v>
          </cell>
          <cell r="T80">
            <v>-4.6295000000000002</v>
          </cell>
          <cell r="U80">
            <v>-8.8294999999999995</v>
          </cell>
          <cell r="V80">
            <v>-7.7148100000000008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-0.20461665158602299</v>
          </cell>
          <cell r="AC80">
            <v>0</v>
          </cell>
          <cell r="AD80">
            <v>-0.20461665158602299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-23.213855421686748</v>
          </cell>
          <cell r="AL80">
            <v>-72.128765060240966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-9.2852999999999994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-4.7365000000000004</v>
          </cell>
          <cell r="AU80">
            <v>-4.6295000000000002</v>
          </cell>
          <cell r="AV80">
            <v>14.384355421686749</v>
          </cell>
          <cell r="AW80">
            <v>64.413955060240966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-24.783709999999999</v>
          </cell>
          <cell r="BB80">
            <v>-29.520209999999999</v>
          </cell>
          <cell r="BC80">
            <v>-34.149709999999999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-23.213855421686748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-24.783709999999999</v>
          </cell>
          <cell r="BT80">
            <v>-29.520209999999999</v>
          </cell>
          <cell r="BU80">
            <v>-34.149709999999999</v>
          </cell>
          <cell r="BV80">
            <v>-19.765354578313246</v>
          </cell>
          <cell r="BW80">
            <v>44.648600481927716</v>
          </cell>
          <cell r="BX80">
            <v>75.862945361445782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 xml:space="preserve"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-7.1885000000000003</v>
          </cell>
          <cell r="Q81">
            <v>-5.5836000000000006</v>
          </cell>
          <cell r="R81">
            <v>-9.1050000000000004</v>
          </cell>
          <cell r="S81">
            <v>-9.4905000000000008</v>
          </cell>
          <cell r="T81">
            <v>-10.8744</v>
          </cell>
          <cell r="U81">
            <v>-5.8631000000000002</v>
          </cell>
          <cell r="V81">
            <v>-28.824999999999999</v>
          </cell>
          <cell r="W81">
            <v>-28.824999999999999</v>
          </cell>
          <cell r="X81">
            <v>-28.824999999999999</v>
          </cell>
          <cell r="Y81">
            <v>-28.824999999999999</v>
          </cell>
          <cell r="Z81">
            <v>-28.824999999999999</v>
          </cell>
          <cell r="AA81">
            <v>-193.72479999999999</v>
          </cell>
          <cell r="AB81">
            <v>-0.32142097994371183</v>
          </cell>
          <cell r="AC81">
            <v>0</v>
          </cell>
          <cell r="AD81">
            <v>-0.32142097994371183</v>
          </cell>
          <cell r="AE81">
            <v>-0.38659411764705881</v>
          </cell>
          <cell r="AF81">
            <v>-29.059669411764705</v>
          </cell>
          <cell r="AG81">
            <v>-6.7430152941176473</v>
          </cell>
          <cell r="AH81">
            <v>-6.4093235294117639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-83.038381764705875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-1.3564705882345152E-3</v>
          </cell>
          <cell r="AY81">
            <v>-8.6832000000000011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-49.599800000000009</v>
          </cell>
          <cell r="BE81">
            <v>-78.424800000000005</v>
          </cell>
          <cell r="BF81">
            <v>-107.24980000000001</v>
          </cell>
          <cell r="BG81">
            <v>-136.07480000000001</v>
          </cell>
          <cell r="BH81">
            <v>-29.446263529411763</v>
          </cell>
          <cell r="BI81">
            <v>-36.189278823529406</v>
          </cell>
          <cell r="BJ81">
            <v>-42.598602352941171</v>
          </cell>
          <cell r="BK81">
            <v>-55.014377647058822</v>
          </cell>
          <cell r="BL81">
            <v>-77.4816</v>
          </cell>
          <cell r="BM81">
            <v>-107.47723411764706</v>
          </cell>
          <cell r="BN81">
            <v>-122.17594941176471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19.226802352941171</v>
          </cell>
          <cell r="BT81">
            <v>22.152077647058817</v>
          </cell>
          <cell r="BU81">
            <v>33.744899999999994</v>
          </cell>
          <cell r="BV81">
            <v>57.877434117647049</v>
          </cell>
          <cell r="BW81">
            <v>43.7511494117647</v>
          </cell>
          <cell r="BX81">
            <v>43.749792941176466</v>
          </cell>
          <cell r="BY81">
            <v>43.748436470588217</v>
          </cell>
          <cell r="BZ81">
            <v>-9.5000000000000001E-2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-8.8930000000000007</v>
          </cell>
          <cell r="CE81">
            <v>-5.373800000000001</v>
          </cell>
          <cell r="CF81">
            <v>60.427302372652662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-8.0864389490909101</v>
          </cell>
          <cell r="S82">
            <v>-6.8884119520000011</v>
          </cell>
          <cell r="T82">
            <v>-6.3869984605555548</v>
          </cell>
          <cell r="U82">
            <v>-4.7136275499999991</v>
          </cell>
          <cell r="V82">
            <v>-2.4741502866666671</v>
          </cell>
          <cell r="W82">
            <v>-3.0862021066666667</v>
          </cell>
          <cell r="X82">
            <v>-5.2764389490909096</v>
          </cell>
          <cell r="Y82">
            <v>1.8040880479999979</v>
          </cell>
          <cell r="Z82">
            <v>2.3055015394444442</v>
          </cell>
          <cell r="AA82">
            <v>-87.791579391348506</v>
          </cell>
          <cell r="AB82">
            <v>-8.6232630641157729E-2</v>
          </cell>
          <cell r="AC82">
            <v>0</v>
          </cell>
          <cell r="AD82">
            <v>-8.6232630641157729E-2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-0.49101880666666631</v>
          </cell>
          <cell r="AQ82">
            <v>-14.405856462500001</v>
          </cell>
          <cell r="AR82">
            <v>-2.2660254555555568</v>
          </cell>
          <cell r="AS82">
            <v>-5.2764389490909096</v>
          </cell>
          <cell r="AT82">
            <v>1.8040880479999979</v>
          </cell>
          <cell r="AU82">
            <v>2.3055015394444442</v>
          </cell>
          <cell r="AV82">
            <v>3.9788724499999999</v>
          </cell>
          <cell r="AW82">
            <v>6.2183497133333319</v>
          </cell>
          <cell r="AX82">
            <v>5.6062978933333323</v>
          </cell>
          <cell r="AY82">
            <v>-29.092875269166669</v>
          </cell>
          <cell r="AZ82">
            <v>-54.988900724722228</v>
          </cell>
          <cell r="BA82">
            <v>-63.07533967381314</v>
          </cell>
          <cell r="BB82">
            <v>-69.963751625813146</v>
          </cell>
          <cell r="BC82">
            <v>-76.350750086368706</v>
          </cell>
          <cell r="BD82">
            <v>-81.064377636368704</v>
          </cell>
          <cell r="BE82">
            <v>-83.538527923035375</v>
          </cell>
          <cell r="BF82">
            <v>-86.624730029702036</v>
          </cell>
          <cell r="BG82">
            <v>-91.901168978792953</v>
          </cell>
          <cell r="BH82">
            <v>-14.196</v>
          </cell>
          <cell r="BI82">
            <v>-37.826000000000001</v>
          </cell>
          <cell r="BJ82">
            <v>-40.636000000000003</v>
          </cell>
          <cell r="BK82">
            <v>-49.328500000000005</v>
          </cell>
          <cell r="BL82">
            <v>-58.021000000000001</v>
          </cell>
          <cell r="BM82">
            <v>-66.713499999999996</v>
          </cell>
          <cell r="BN82">
            <v>-75.405999999999992</v>
          </cell>
          <cell r="BO82">
            <v>-84.098499999999987</v>
          </cell>
          <cell r="BP82">
            <v>-92.790999999999983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-8.1325279230353829</v>
          </cell>
          <cell r="BX82">
            <v>-2.5262300297020488</v>
          </cell>
          <cell r="BY82">
            <v>0.88983102120702995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-54.988900724722228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19767.110563321941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1586.9993259246439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1450.6000278141439</v>
          </cell>
          <cell r="AO84">
            <v>1521.9814850443481</v>
          </cell>
          <cell r="AP84">
            <v>-10.981333217537895</v>
          </cell>
          <cell r="AQ84">
            <v>-48.561924196343853</v>
          </cell>
          <cell r="AR84">
            <v>-289.90598173936701</v>
          </cell>
          <cell r="AS84">
            <v>-1.1909461518853277</v>
          </cell>
          <cell r="AT84">
            <v>113.63339950222803</v>
          </cell>
          <cell r="AU84">
            <v>-7.0405043811329051</v>
          </cell>
          <cell r="AV84">
            <v>83.677365246843692</v>
          </cell>
          <cell r="AW84">
            <v>28.026331414432207</v>
          </cell>
          <cell r="AX84">
            <v>122.47662479539781</v>
          </cell>
          <cell r="AY84">
            <v>2651.0188079860209</v>
          </cell>
          <cell r="AZ84">
            <v>4618.5806064886692</v>
          </cell>
          <cell r="BA84">
            <v>6219.939965109691</v>
          </cell>
          <cell r="BB84">
            <v>7920.5726905365627</v>
          </cell>
          <cell r="BC84">
            <v>9338.0241832795364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4968.0298456419187</v>
          </cell>
          <cell r="BJ84">
            <v>6570.5801504148239</v>
          </cell>
          <cell r="BK84">
            <v>8157.5794763394679</v>
          </cell>
          <cell r="BL84">
            <v>9582.0714734635749</v>
          </cell>
          <cell r="BM84">
            <v>11342.218301623359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-349.44923915324841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-9.8669687273632007</v>
          </cell>
          <cell r="BY84">
            <v>-17.630620406001981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4618.5806064886692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-850.17366658293872</v>
          </cell>
          <cell r="R86">
            <v>-463.2790313497519</v>
          </cell>
          <cell r="S86">
            <v>-520.89383297442691</v>
          </cell>
          <cell r="T86">
            <v>-41.811942938311745</v>
          </cell>
          <cell r="U86">
            <v>-345.06989518034618</v>
          </cell>
          <cell r="V86">
            <v>102.90889335637092</v>
          </cell>
          <cell r="W86">
            <v>-701.71409300909204</v>
          </cell>
          <cell r="X86">
            <v>-62.446592757542874</v>
          </cell>
          <cell r="Y86">
            <v>-527.29736573946957</v>
          </cell>
          <cell r="Z86">
            <v>-604.64285482753371</v>
          </cell>
          <cell r="AA86">
            <v>-4598.4097227644643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29.867994310949371</v>
          </cell>
          <cell r="AG86">
            <v>-1232.8574802420158</v>
          </cell>
          <cell r="AH86">
            <v>-383.28004872268616</v>
          </cell>
          <cell r="AI86">
            <v>-561.94133538391918</v>
          </cell>
          <cell r="AJ86">
            <v>-105.97947722535088</v>
          </cell>
          <cell r="AK86">
            <v>-373.29366455117605</v>
          </cell>
          <cell r="AL86">
            <v>-21.131312750924081</v>
          </cell>
          <cell r="AM86">
            <v>-723.42863081716143</v>
          </cell>
          <cell r="AN86">
            <v>-88.807746570460097</v>
          </cell>
          <cell r="AO86">
            <v>-549.80021158341378</v>
          </cell>
          <cell r="AP86">
            <v>27.439233281733436</v>
          </cell>
          <cell r="AQ86">
            <v>-65.325060978724139</v>
          </cell>
          <cell r="AR86">
            <v>382.68381365907703</v>
          </cell>
          <cell r="AS86">
            <v>-79.998982627065743</v>
          </cell>
          <cell r="AT86">
            <v>41.047502409492267</v>
          </cell>
          <cell r="AU86">
            <v>64.167534287039132</v>
          </cell>
          <cell r="AV86">
            <v>28.223769370829871</v>
          </cell>
          <cell r="AW86">
            <v>124.04020610729501</v>
          </cell>
          <cell r="AX86">
            <v>21.714537808069394</v>
          </cell>
          <cell r="AY86">
            <v>-593.82544533404121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-3510.3333084355982</v>
          </cell>
          <cell r="BH86">
            <v>-604.10238217326332</v>
          </cell>
          <cell r="BI86">
            <v>-1778.9609933064462</v>
          </cell>
          <cell r="BJ86">
            <v>-2162.2410420291312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280.97732088397203</v>
          </cell>
          <cell r="BU86">
            <v>340.4030309963307</v>
          </cell>
          <cell r="BV86">
            <v>365.90490100747002</v>
          </cell>
          <cell r="BW86">
            <v>486.83280449212498</v>
          </cell>
          <cell r="BX86">
            <v>500.128747079606</v>
          </cell>
          <cell r="BY86">
            <v>526.48990089252584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147.05021974965689</v>
          </cell>
          <cell r="M88">
            <v>49.7</v>
          </cell>
          <cell r="N88">
            <v>196.75021974965688</v>
          </cell>
          <cell r="Q88">
            <v>40.036821937128892</v>
          </cell>
          <cell r="R88">
            <v>25.893005499405454</v>
          </cell>
          <cell r="S88">
            <v>5.5265848677800014</v>
          </cell>
          <cell r="T88">
            <v>1.5822323980600004</v>
          </cell>
          <cell r="U88">
            <v>4.3351867676299989</v>
          </cell>
          <cell r="V88">
            <v>31.716771812076669</v>
          </cell>
          <cell r="W88">
            <v>30.122478628093333</v>
          </cell>
          <cell r="X88">
            <v>5.2764389490909096</v>
          </cell>
          <cell r="Y88">
            <v>-1.8040880479999979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4.6182777401568315E-2</v>
          </cell>
          <cell r="AD88">
            <v>0.18282639039050408</v>
          </cell>
          <cell r="AE88">
            <v>14.874000000000001</v>
          </cell>
          <cell r="AF88">
            <v>35.719349956987656</v>
          </cell>
          <cell r="AG88">
            <v>45.633769106525087</v>
          </cell>
          <cell r="AH88">
            <v>29.007659191067077</v>
          </cell>
          <cell r="AI88">
            <v>13.842499999999999</v>
          </cell>
          <cell r="AJ88">
            <v>18.993415301163697</v>
          </cell>
          <cell r="AK88">
            <v>10.192499999999999</v>
          </cell>
          <cell r="AL88">
            <v>45.589560843799987</v>
          </cell>
          <cell r="AM88">
            <v>42.212007933196098</v>
          </cell>
          <cell r="AN88">
            <v>32.700250820818169</v>
          </cell>
          <cell r="AO88">
            <v>14.309659701761369</v>
          </cell>
          <cell r="AP88">
            <v>-3.6613825587766673</v>
          </cell>
          <cell r="AQ88">
            <v>8.7264231579923432</v>
          </cell>
          <cell r="AR88">
            <v>-5.596947169396195</v>
          </cell>
          <cell r="AS88">
            <v>-3.1146536916616228</v>
          </cell>
          <cell r="AT88">
            <v>-8.3159151322199989</v>
          </cell>
          <cell r="AU88">
            <v>-17.411182903103697</v>
          </cell>
          <cell r="AV88">
            <v>-5.8573132323700001</v>
          </cell>
          <cell r="AW88">
            <v>-13.872789031723318</v>
          </cell>
          <cell r="AX88">
            <v>-12.089529305102765</v>
          </cell>
          <cell r="AY88">
            <v>55.658390556203337</v>
          </cell>
          <cell r="AZ88">
            <v>95.695212493332235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133.03222202620771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50.593349956987652</v>
          </cell>
          <cell r="BI88">
            <v>96.227119063512731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288.76501315355779</v>
          </cell>
          <cell r="BQ88">
            <v>5.0650405992156795</v>
          </cell>
          <cell r="BR88">
            <v>-0.53190657018050835</v>
          </cell>
          <cell r="BS88">
            <v>-3.6465602618421329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-49.103760561259151</v>
          </cell>
          <cell r="BX88">
            <v>-61.193289866361937</v>
          </cell>
          <cell r="BY88">
            <v>-88.61710173808919</v>
          </cell>
          <cell r="BZ88">
            <v>3.3572108000000012</v>
          </cell>
          <cell r="CA88">
            <v>28.847685874</v>
          </cell>
          <cell r="CB88">
            <v>25.258643499999998</v>
          </cell>
          <cell r="CC88">
            <v>95.695212493332235</v>
          </cell>
          <cell r="CD88">
            <v>57.463540174000002</v>
          </cell>
          <cell r="CE88">
            <v>38.231672319332233</v>
          </cell>
          <cell r="CF88">
            <v>66.532051808096853</v>
          </cell>
        </row>
        <row r="89">
          <cell r="E89" t="str">
            <v xml:space="preserve"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8.0864389490909101</v>
          </cell>
          <cell r="S89">
            <v>6.8884119520000011</v>
          </cell>
          <cell r="T89">
            <v>6.3869984605555548</v>
          </cell>
          <cell r="U89">
            <v>4.7136275499999991</v>
          </cell>
          <cell r="V89">
            <v>2.4741502866666671</v>
          </cell>
          <cell r="W89">
            <v>3.0862021066666667</v>
          </cell>
          <cell r="X89">
            <v>5.2764389490909096</v>
          </cell>
          <cell r="Y89">
            <v>-1.8040880479999979</v>
          </cell>
          <cell r="Z89">
            <v>-2.3055015394444442</v>
          </cell>
          <cell r="AA89">
            <v>87.791579391348506</v>
          </cell>
          <cell r="AB89">
            <v>8.6232630641157729E-2</v>
          </cell>
          <cell r="AC89">
            <v>4.6182777401568315E-2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0.49101880666666631</v>
          </cell>
          <cell r="AQ89">
            <v>14.405856462500001</v>
          </cell>
          <cell r="AR89">
            <v>2.2660254555555568</v>
          </cell>
          <cell r="AS89">
            <v>5.2764389490909096</v>
          </cell>
          <cell r="AT89">
            <v>-1.8040880479999979</v>
          </cell>
          <cell r="AU89">
            <v>-2.3055015394444442</v>
          </cell>
          <cell r="AV89">
            <v>-3.9788724499999999</v>
          </cell>
          <cell r="AW89">
            <v>-6.2183497133333319</v>
          </cell>
          <cell r="AX89">
            <v>-5.6062978933333323</v>
          </cell>
          <cell r="AY89">
            <v>29.092875269166669</v>
          </cell>
          <cell r="AZ89">
            <v>54.988900724722228</v>
          </cell>
          <cell r="BA89">
            <v>63.07533967381314</v>
          </cell>
          <cell r="BB89">
            <v>69.963751625813146</v>
          </cell>
          <cell r="BC89">
            <v>76.350750086368706</v>
          </cell>
          <cell r="BD89">
            <v>81.064377636368704</v>
          </cell>
          <cell r="BE89">
            <v>83.538527923035375</v>
          </cell>
          <cell r="BF89">
            <v>86.624730029702036</v>
          </cell>
          <cell r="BG89">
            <v>91.901168978792953</v>
          </cell>
          <cell r="BH89">
            <v>14.196</v>
          </cell>
          <cell r="BI89">
            <v>37.826000000000001</v>
          </cell>
          <cell r="BJ89">
            <v>40.636000000000003</v>
          </cell>
          <cell r="BK89">
            <v>49.328500000000005</v>
          </cell>
          <cell r="BL89">
            <v>58.021000000000001</v>
          </cell>
          <cell r="BM89">
            <v>66.713499999999996</v>
          </cell>
          <cell r="BN89">
            <v>75.405999999999992</v>
          </cell>
          <cell r="BO89">
            <v>84.098499999999987</v>
          </cell>
          <cell r="BP89">
            <v>92.790999999999983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8.1325279230353829</v>
          </cell>
          <cell r="BX89">
            <v>2.5262300297020488</v>
          </cell>
          <cell r="BY89">
            <v>-0.88983102120702995</v>
          </cell>
          <cell r="BZ89">
            <v>6.9509888000000011</v>
          </cell>
          <cell r="CA89">
            <v>0.80289280000000007</v>
          </cell>
          <cell r="CB89">
            <v>13.54111</v>
          </cell>
          <cell r="CC89">
            <v>54.988900724722228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 xml:space="preserve"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1.4687005666666669E-2</v>
          </cell>
          <cell r="P91">
            <v>29.116483568500001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>
            <v>0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5.6009153011636998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21.637750820818169</v>
          </cell>
          <cell r="AO91">
            <v>3.7271597017613702</v>
          </cell>
          <cell r="AP91">
            <v>1.4687005666666669E-2</v>
          </cell>
          <cell r="AQ91">
            <v>-4.4718663884876548</v>
          </cell>
          <cell r="AR91">
            <v>-2.9412974381917465</v>
          </cell>
          <cell r="AS91">
            <v>-0.53593847761253599</v>
          </cell>
          <cell r="AT91">
            <v>0</v>
          </cell>
          <cell r="AU91">
            <v>-0.72579506821925488</v>
          </cell>
          <cell r="AV91">
            <v>0</v>
          </cell>
          <cell r="AW91">
            <v>-5.1152081522999922</v>
          </cell>
          <cell r="AX91">
            <v>-1.6784874085294348</v>
          </cell>
          <cell r="AY91">
            <v>29.131170574166667</v>
          </cell>
          <cell r="AZ91">
            <v>45.398842242500002</v>
          </cell>
          <cell r="BA91">
            <v>63.910562955954546</v>
          </cell>
          <cell r="BB91">
            <v>63.910562955954546</v>
          </cell>
          <cell r="BC91">
            <v>68.785683188898986</v>
          </cell>
          <cell r="BD91">
            <v>68.785683188898986</v>
          </cell>
          <cell r="BE91">
            <v>98.267535880398981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52.797319063512738</v>
          </cell>
          <cell r="BJ91">
            <v>71.844978254579814</v>
          </cell>
          <cell r="BK91">
            <v>71.844978254579814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162.40021315355779</v>
          </cell>
          <cell r="BQ91">
            <v>-4.4571793828209891</v>
          </cell>
          <cell r="BR91">
            <v>-7.3984768210127356</v>
          </cell>
          <cell r="BS91">
            <v>-7.9344152986252681</v>
          </cell>
          <cell r="BT91">
            <v>-7.9344152986252681</v>
          </cell>
          <cell r="BU91">
            <v>-8.6602103668445238</v>
          </cell>
          <cell r="BV91">
            <v>-8.6602103668445238</v>
          </cell>
          <cell r="BW91">
            <v>-13.775418519144523</v>
          </cell>
          <cell r="BX91">
            <v>-15.453905927673958</v>
          </cell>
          <cell r="BY91">
            <v>-37.091656748492142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45.398842242500002</v>
          </cell>
          <cell r="CD91">
            <v>47.038513559999998</v>
          </cell>
          <cell r="CE91">
            <v>-1.639671317499996</v>
          </cell>
          <cell r="CF91">
            <v>-3.4858059777091221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-0.53256691602000006</v>
          </cell>
          <cell r="Q92">
            <v>-2.12687518676</v>
          </cell>
          <cell r="R92">
            <v>-0.70515416314000012</v>
          </cell>
          <cell r="S92">
            <v>-1.36182708422</v>
          </cell>
          <cell r="T92">
            <v>-9.6798862954399993</v>
          </cell>
          <cell r="U92">
            <v>-0.37844078237000001</v>
          </cell>
          <cell r="V92">
            <v>-0.23923116609000003</v>
          </cell>
          <cell r="W92">
            <v>-4.7440032400000009E-3</v>
          </cell>
          <cell r="X92">
            <v>0</v>
          </cell>
          <cell r="Y92">
            <v>0</v>
          </cell>
          <cell r="Z92">
            <v>0</v>
          </cell>
          <cell r="AA92">
            <v>-17.061813968389998</v>
          </cell>
          <cell r="AB92">
            <v>-0.10287813020151532</v>
          </cell>
          <cell r="AC92">
            <v>0</v>
          </cell>
          <cell r="AD92">
            <v>-0.10287813020151532</v>
          </cell>
          <cell r="AE92">
            <v>2.1339999999999999</v>
          </cell>
          <cell r="AF92">
            <v>0.67500000000000004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2.2999999999999998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-4.1670883711100002</v>
          </cell>
          <cell r="AQ92">
            <v>-1.2075669160200002</v>
          </cell>
          <cell r="AR92">
            <v>-4.9216751867599999</v>
          </cell>
          <cell r="AS92">
            <v>-7.8551541631400008</v>
          </cell>
          <cell r="AT92">
            <v>-6.5118270842200001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-4.8047440032399997</v>
          </cell>
          <cell r="AY92">
            <v>-2.5656552871300002</v>
          </cell>
          <cell r="AZ92">
            <v>-4.6925304738900007</v>
          </cell>
          <cell r="BA92">
            <v>-5.3976846370300011</v>
          </cell>
          <cell r="BB92">
            <v>-6.7595117212500009</v>
          </cell>
          <cell r="BC92">
            <v>-16.439398016689999</v>
          </cell>
          <cell r="BD92">
            <v>-16.817838799059999</v>
          </cell>
          <cell r="BE92">
            <v>-17.057069965149999</v>
          </cell>
          <cell r="BF92">
            <v>-17.061813968389998</v>
          </cell>
          <cell r="BG92">
            <v>-17.061813968389998</v>
          </cell>
          <cell r="BH92">
            <v>2.8090000000000002</v>
          </cell>
          <cell r="BI92">
            <v>5.6037999999999997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31.203800000000001</v>
          </cell>
          <cell r="BP92">
            <v>33.573799999999999</v>
          </cell>
          <cell r="BQ92">
            <v>-5.3746552871300004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-39.043198016689999</v>
          </cell>
          <cell r="BV92">
            <v>-40.921638799059998</v>
          </cell>
          <cell r="BW92">
            <v>-43.460869965149996</v>
          </cell>
          <cell r="BX92">
            <v>-48.265613968389999</v>
          </cell>
          <cell r="BY92">
            <v>-50.635613968389997</v>
          </cell>
          <cell r="BZ92">
            <v>-3.5937779999999999</v>
          </cell>
          <cell r="CA92">
            <v>-1.5256049859999998</v>
          </cell>
          <cell r="CB92">
            <v>-5.7505820000000005</v>
          </cell>
          <cell r="CC92">
            <v>-4.6925304738900007</v>
          </cell>
          <cell r="CD92">
            <v>-10.869964985999999</v>
          </cell>
          <cell r="CE92">
            <v>6.1774345121099987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-890.21048852006766</v>
          </cell>
          <cell r="R94">
            <v>-489.17203684915734</v>
          </cell>
          <cell r="S94">
            <v>-526.42041784220692</v>
          </cell>
          <cell r="T94">
            <v>-43.394175336371745</v>
          </cell>
          <cell r="U94">
            <v>-349.40508194797616</v>
          </cell>
          <cell r="V94">
            <v>71.192121544294253</v>
          </cell>
          <cell r="W94">
            <v>-731.83657163718533</v>
          </cell>
          <cell r="X94">
            <v>-67.723031706633776</v>
          </cell>
          <cell r="Y94">
            <v>-525.49327769146953</v>
          </cell>
          <cell r="Z94">
            <v>-602.33735328808928</v>
          </cell>
          <cell r="AA94">
            <v>-4794.4480445924883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-590.84550737537973</v>
          </cell>
          <cell r="AF94">
            <v>-5.8513556460382858</v>
          </cell>
          <cell r="AG94">
            <v>-1278.4912493485408</v>
          </cell>
          <cell r="AH94">
            <v>-412.28770791375325</v>
          </cell>
          <cell r="AI94">
            <v>-575.78383538391915</v>
          </cell>
          <cell r="AJ94">
            <v>-124.97289252651457</v>
          </cell>
          <cell r="AK94">
            <v>-383.48616455117605</v>
          </cell>
          <cell r="AL94">
            <v>-66.720873594724068</v>
          </cell>
          <cell r="AM94">
            <v>-765.64063875035754</v>
          </cell>
          <cell r="AN94">
            <v>-121.50799739127827</v>
          </cell>
          <cell r="AO94">
            <v>-564.10987128517513</v>
          </cell>
          <cell r="AP94">
            <v>31.100615840510159</v>
          </cell>
          <cell r="AQ94">
            <v>-74.051484136716482</v>
          </cell>
          <cell r="AR94">
            <v>388.28076082847315</v>
          </cell>
          <cell r="AS94">
            <v>-76.884328935404085</v>
          </cell>
          <cell r="AT94">
            <v>49.363417541712238</v>
          </cell>
          <cell r="AU94">
            <v>81.578717190142825</v>
          </cell>
          <cell r="AV94">
            <v>34.081082603199889</v>
          </cell>
          <cell r="AW94">
            <v>137.91299513901834</v>
          </cell>
          <cell r="AX94">
            <v>33.804067113172209</v>
          </cell>
          <cell r="AY94">
            <v>-649.48383589024456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-2970.5828402083162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-654.69573213025092</v>
          </cell>
          <cell r="BI94">
            <v>-1875.1881123699588</v>
          </cell>
          <cell r="BJ94">
            <v>-2287.4758202837111</v>
          </cell>
          <cell r="BK94">
            <v>-2863.2596556676299</v>
          </cell>
          <cell r="BL94">
            <v>-2988.2325481941452</v>
          </cell>
          <cell r="BM94">
            <v>-3371.7187127453208</v>
          </cell>
          <cell r="BN94">
            <v>-3438.4395863400459</v>
          </cell>
          <cell r="BO94">
            <v>-4204.0802250904035</v>
          </cell>
          <cell r="BP94">
            <v>-4325.5882224816814</v>
          </cell>
          <cell r="BQ94">
            <v>5.2118962400066362</v>
          </cell>
          <cell r="BR94">
            <v>327.52820010227668</v>
          </cell>
          <cell r="BS94">
            <v>247.11927901548228</v>
          </cell>
          <cell r="BT94">
            <v>292.93979627803418</v>
          </cell>
          <cell r="BU94">
            <v>369.77668929349653</v>
          </cell>
          <cell r="BV94">
            <v>401.13587253700581</v>
          </cell>
          <cell r="BW94">
            <v>535.93656505338367</v>
          </cell>
          <cell r="BX94">
            <v>561.32203694596774</v>
          </cell>
          <cell r="BY94">
            <v>615.10700263061472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890.21048852006766</v>
          </cell>
          <cell r="R96">
            <v>489.17203684915734</v>
          </cell>
          <cell r="S96">
            <v>526.42041784220692</v>
          </cell>
          <cell r="T96">
            <v>43.394175336371745</v>
          </cell>
          <cell r="U96">
            <v>349.40508194797616</v>
          </cell>
          <cell r="V96">
            <v>-71.192121544294253</v>
          </cell>
          <cell r="W96">
            <v>731.83657163718533</v>
          </cell>
          <cell r="X96">
            <v>67.723031706633776</v>
          </cell>
          <cell r="Y96">
            <v>525.49327769146953</v>
          </cell>
          <cell r="Z96">
            <v>602.33735328808928</v>
          </cell>
          <cell r="AA96">
            <v>4794.4480445924883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590.84550737537973</v>
          </cell>
          <cell r="AF96">
            <v>5.8513556460382858</v>
          </cell>
          <cell r="AG96">
            <v>1278.4912493485408</v>
          </cell>
          <cell r="AH96">
            <v>412.28770791375325</v>
          </cell>
          <cell r="AI96">
            <v>575.78383538391915</v>
          </cell>
          <cell r="AJ96">
            <v>124.97289252651457</v>
          </cell>
          <cell r="AK96">
            <v>383.48616455117605</v>
          </cell>
          <cell r="AL96">
            <v>66.720873594724068</v>
          </cell>
          <cell r="AM96">
            <v>765.64063875035754</v>
          </cell>
          <cell r="AN96">
            <v>121.50799739127827</v>
          </cell>
          <cell r="AO96">
            <v>564.10987128517513</v>
          </cell>
          <cell r="AP96">
            <v>-31.100615840510159</v>
          </cell>
          <cell r="AQ96">
            <v>74.051484136716482</v>
          </cell>
          <cell r="AR96">
            <v>-388.28076082847315</v>
          </cell>
          <cell r="AS96">
            <v>76.884328935404085</v>
          </cell>
          <cell r="AT96">
            <v>-49.363417541712238</v>
          </cell>
          <cell r="AU96">
            <v>-81.578717190142825</v>
          </cell>
          <cell r="AV96">
            <v>-34.081082603199889</v>
          </cell>
          <cell r="AW96">
            <v>-137.91299513901834</v>
          </cell>
          <cell r="AX96">
            <v>-33.804067113172209</v>
          </cell>
          <cell r="AY96">
            <v>649.48383589024456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2970.5828402083162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654.69573213025092</v>
          </cell>
          <cell r="BI96">
            <v>1875.1881123699588</v>
          </cell>
          <cell r="BJ96">
            <v>2287.4758202837111</v>
          </cell>
          <cell r="BK96">
            <v>2863.2596556676299</v>
          </cell>
          <cell r="BL96">
            <v>2988.2325481941452</v>
          </cell>
          <cell r="BM96">
            <v>3371.7187127453208</v>
          </cell>
          <cell r="BN96">
            <v>3438.4395863400459</v>
          </cell>
          <cell r="BO96">
            <v>4204.0802250904035</v>
          </cell>
          <cell r="BP96">
            <v>4325.5882224816814</v>
          </cell>
          <cell r="BQ96">
            <v>-5.2118962400066362</v>
          </cell>
          <cell r="BR96">
            <v>-327.52820010227668</v>
          </cell>
          <cell r="BS96">
            <v>-247.11927901548228</v>
          </cell>
          <cell r="BT96">
            <v>-292.93979627803418</v>
          </cell>
          <cell r="BU96">
            <v>-369.77668929349653</v>
          </cell>
          <cell r="BV96">
            <v>-401.13587253700581</v>
          </cell>
          <cell r="BW96">
            <v>-535.93656505338367</v>
          </cell>
          <cell r="BX96">
            <v>-561.32203694596774</v>
          </cell>
          <cell r="BY96">
            <v>-615.10700263061472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639.05421527048111</v>
          </cell>
          <cell r="M98">
            <v>335.92549594676302</v>
          </cell>
          <cell r="N98">
            <v>974.97971121724413</v>
          </cell>
          <cell r="Q98">
            <v>2.9894620952923319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-93.031746413190135</v>
          </cell>
          <cell r="X98">
            <v>43.998957597113261</v>
          </cell>
          <cell r="Y98">
            <v>24.711978947638865</v>
          </cell>
          <cell r="Z98">
            <v>189.83435812515449</v>
          </cell>
          <cell r="AA98">
            <v>759.39219859510604</v>
          </cell>
          <cell r="AB98">
            <v>0.59382894509799888</v>
          </cell>
          <cell r="AC98">
            <v>0.31215236222979464</v>
          </cell>
          <cell r="AD98">
            <v>0.90598130732779358</v>
          </cell>
          <cell r="AE98">
            <v>34.883341659996759</v>
          </cell>
          <cell r="AF98">
            <v>828.78595952418698</v>
          </cell>
          <cell r="AG98">
            <v>36.778636096465263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40.920096609244311</v>
          </cell>
          <cell r="AL98">
            <v>41.739180194382115</v>
          </cell>
          <cell r="AM98">
            <v>-72.382533511861823</v>
          </cell>
          <cell r="AN98">
            <v>-29.276127941215918</v>
          </cell>
          <cell r="AO98">
            <v>91.586691720826991</v>
          </cell>
          <cell r="AP98">
            <v>-20.444387593865255</v>
          </cell>
          <cell r="AQ98">
            <v>214.09843946224112</v>
          </cell>
          <cell r="AR98">
            <v>-33.789174001172931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-38.995744817509276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895.53464715078269</v>
          </cell>
          <cell r="BB98">
            <v>600.12264408029068</v>
          </cell>
          <cell r="BC98">
            <v>601.29199300177049</v>
          </cell>
          <cell r="BD98">
            <v>591.13521496151657</v>
          </cell>
          <cell r="BE98">
            <v>593.87865033838943</v>
          </cell>
          <cell r="BF98">
            <v>500.84690392519929</v>
          </cell>
          <cell r="BG98">
            <v>544.84586152231236</v>
          </cell>
          <cell r="BH98">
            <v>863.66930118418372</v>
          </cell>
          <cell r="BI98">
            <v>900.44793728064883</v>
          </cell>
          <cell r="BJ98">
            <v>796.55104695508282</v>
          </cell>
          <cell r="BK98">
            <v>554.0210992939999</v>
          </cell>
          <cell r="BL98">
            <v>606.10845540690343</v>
          </cell>
          <cell r="BM98">
            <v>647.02855201614761</v>
          </cell>
          <cell r="BN98">
            <v>688.76773221052974</v>
          </cell>
          <cell r="BO98">
            <v>616.38519869866786</v>
          </cell>
          <cell r="BP98">
            <v>587.10907075745195</v>
          </cell>
          <cell r="BQ98">
            <v>193.65405186837592</v>
          </cell>
          <cell r="BR98">
            <v>159.86487786720298</v>
          </cell>
          <cell r="BS98">
            <v>98.983600195699808</v>
          </cell>
          <cell r="BT98">
            <v>46.101544786290731</v>
          </cell>
          <cell r="BU98">
            <v>-4.8164624051326967</v>
          </cell>
          <cell r="BV98">
            <v>-55.893337054631075</v>
          </cell>
          <cell r="BW98">
            <v>-94.889081872140309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366.78625418000001</v>
          </cell>
          <cell r="CB98">
            <v>263.98059999999998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67.700700969132171</v>
          </cell>
        </row>
        <row r="99">
          <cell r="L99">
            <v>1428.4849897022912</v>
          </cell>
          <cell r="M99">
            <v>335.92549594676302</v>
          </cell>
          <cell r="N99">
            <v>1764.4104856490542</v>
          </cell>
          <cell r="Q99">
            <v>50.937557258403459</v>
          </cell>
          <cell r="R99">
            <v>37.39597355783981</v>
          </cell>
          <cell r="S99">
            <v>28.940566820708035</v>
          </cell>
          <cell r="T99">
            <v>30.712036930479918</v>
          </cell>
          <cell r="U99">
            <v>35.931942268301334</v>
          </cell>
          <cell r="V99">
            <v>84.686021780539505</v>
          </cell>
          <cell r="W99">
            <v>19.657021299809866</v>
          </cell>
          <cell r="X99">
            <v>156.90923406822435</v>
          </cell>
          <cell r="Y99">
            <v>37.102043533638863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1.6395448028918169</v>
          </cell>
          <cell r="AE99">
            <v>60.376594117647059</v>
          </cell>
          <cell r="AF99">
            <v>907.19443251295115</v>
          </cell>
          <cell r="AG99">
            <v>88.734204559688919</v>
          </cell>
          <cell r="AH99">
            <v>42.168021793740976</v>
          </cell>
          <cell r="AI99">
            <v>57.148968347815327</v>
          </cell>
          <cell r="AJ99">
            <v>74.831563446766765</v>
          </cell>
          <cell r="AK99">
            <v>92.394756404912712</v>
          </cell>
          <cell r="AL99">
            <v>69.852676542503275</v>
          </cell>
          <cell r="AM99">
            <v>81.862530473357879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-37.796647301285461</v>
          </cell>
          <cell r="AS99">
            <v>-4.7720482359011669</v>
          </cell>
          <cell r="AT99">
            <v>-28.208401527107291</v>
          </cell>
          <cell r="AU99">
            <v>-44.119526516286847</v>
          </cell>
          <cell r="AV99">
            <v>-56.462814136611378</v>
          </cell>
          <cell r="AW99">
            <v>14.83334523803623</v>
          </cell>
          <cell r="AX99">
            <v>-62.205509173548009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1425.0314667006651</v>
          </cell>
          <cell r="BF99">
            <v>1444.688488000475</v>
          </cell>
          <cell r="BG99">
            <v>1601.5977220686991</v>
          </cell>
          <cell r="BH99">
            <v>967.57102663059823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1322.8485411835229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151.05969415250931</v>
          </cell>
          <cell r="BS99">
            <v>146.28764591660814</v>
          </cell>
          <cell r="BT99">
            <v>118.07924438950084</v>
          </cell>
          <cell r="BU99">
            <v>73.959717873214018</v>
          </cell>
          <cell r="BV99">
            <v>17.496903736602661</v>
          </cell>
          <cell r="BW99">
            <v>32.330248974639062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447.42097360000002</v>
          </cell>
          <cell r="CB99">
            <v>321.45983000000001</v>
          </cell>
          <cell r="CC99">
            <v>1207.3649253427966</v>
          </cell>
          <cell r="CD99">
            <v>786.42984039999999</v>
          </cell>
          <cell r="CE99">
            <v>420.93508494279661</v>
          </cell>
          <cell r="CF99">
            <v>53.524810900956822</v>
          </cell>
        </row>
        <row r="100">
          <cell r="L100">
            <v>356.97048970229122</v>
          </cell>
          <cell r="N100">
            <v>356.97048970229122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52.914449292206172</v>
          </cell>
          <cell r="W100">
            <v>10.4738662931432</v>
          </cell>
          <cell r="X100">
            <v>22.569315121557686</v>
          </cell>
          <cell r="Y100">
            <v>37.102043533638863</v>
          </cell>
          <cell r="Z100">
            <v>89.728920798603539</v>
          </cell>
          <cell r="AA100">
            <v>343.14598011434299</v>
          </cell>
          <cell r="AB100">
            <v>0.33170802142554823</v>
          </cell>
          <cell r="AC100">
            <v>0</v>
          </cell>
          <cell r="AD100">
            <v>0.33170802142554823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37.506622287265657</v>
          </cell>
          <cell r="AL100">
            <v>29.261461248385629</v>
          </cell>
          <cell r="AM100">
            <v>26.146386943946119</v>
          </cell>
          <cell r="AN100">
            <v>50.999029862915073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-20.245845120501151</v>
          </cell>
          <cell r="AS100">
            <v>-4.2774020646712216</v>
          </cell>
          <cell r="AT100">
            <v>-7.2387667209896414</v>
          </cell>
          <cell r="AU100">
            <v>-0.68113128945677914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23.167157585642808</v>
          </cell>
          <cell r="AZ100">
            <v>48.378501730712927</v>
          </cell>
          <cell r="BA100">
            <v>63.849797930370926</v>
          </cell>
          <cell r="BB100">
            <v>78.451724263078958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65.509257759124495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324.94117977906069</v>
          </cell>
          <cell r="BQ100">
            <v>-42.342100173481683</v>
          </cell>
          <cell r="BR100">
            <v>-62.587945293982827</v>
          </cell>
          <cell r="BS100">
            <v>-66.865347358654049</v>
          </cell>
          <cell r="BT100">
            <v>-74.104114079643679</v>
          </cell>
          <cell r="BU100">
            <v>-74.785245369100465</v>
          </cell>
          <cell r="BV100">
            <v>-88.176916648620335</v>
          </cell>
          <cell r="BW100">
            <v>-64.523928604799778</v>
          </cell>
          <cell r="BX100">
            <v>-80.196449255602715</v>
          </cell>
          <cell r="BY100">
            <v>-108.62616399696009</v>
          </cell>
          <cell r="BZ100">
            <v>1.8360000000000001</v>
          </cell>
          <cell r="CA100">
            <v>9.57714</v>
          </cell>
          <cell r="CB100">
            <v>13.1625</v>
          </cell>
          <cell r="CC100">
            <v>48.378501730712927</v>
          </cell>
          <cell r="CD100">
            <v>24.57564</v>
          </cell>
          <cell r="CE100">
            <v>23.802861730712927</v>
          </cell>
          <cell r="CF100">
            <v>96.855511110648294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0.99568441923647422</v>
          </cell>
          <cell r="AC101">
            <v>0</v>
          </cell>
          <cell r="AD101">
            <v>0.99568441923647422</v>
          </cell>
          <cell r="AE101">
            <v>0</v>
          </cell>
          <cell r="AF101">
            <v>802.26950534206196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802.26950534206196</v>
          </cell>
          <cell r="BI101">
            <v>802.26950534206196</v>
          </cell>
          <cell r="BJ101">
            <v>802.26950534206196</v>
          </cell>
          <cell r="BK101">
            <v>802.26950534206196</v>
          </cell>
          <cell r="BL101">
            <v>802.26950534206196</v>
          </cell>
          <cell r="BM101">
            <v>802.26950534206196</v>
          </cell>
          <cell r="BN101">
            <v>802.26950534206196</v>
          </cell>
          <cell r="BO101">
            <v>802.26950534206196</v>
          </cell>
          <cell r="BP101">
            <v>802.26950534206196</v>
          </cell>
          <cell r="BQ101">
            <v>269.30081643918822</v>
          </cell>
          <cell r="BR101">
            <v>269.30081643918822</v>
          </cell>
          <cell r="BS101">
            <v>269.30081643918822</v>
          </cell>
          <cell r="BT101">
            <v>269.30081643918822</v>
          </cell>
          <cell r="BU101">
            <v>269.30081643918822</v>
          </cell>
          <cell r="BV101">
            <v>269.30081643918822</v>
          </cell>
          <cell r="BW101">
            <v>269.30081643918822</v>
          </cell>
          <cell r="BX101">
            <v>269.30081643918822</v>
          </cell>
          <cell r="BY101">
            <v>395.16503866141045</v>
          </cell>
          <cell r="BZ101">
            <v>0</v>
          </cell>
          <cell r="CA101">
            <v>410.29914000000002</v>
          </cell>
          <cell r="CB101">
            <v>297.97899999999998</v>
          </cell>
          <cell r="CC101">
            <v>1071.5703217812502</v>
          </cell>
          <cell r="CD101">
            <v>708.27814000000001</v>
          </cell>
          <cell r="CE101">
            <v>363.29218178125018</v>
          </cell>
          <cell r="CF101">
            <v>51.292304712559698</v>
          </cell>
        </row>
        <row r="102">
          <cell r="M102">
            <v>335.92549594676302</v>
          </cell>
          <cell r="N102">
            <v>335.92549594676302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2.9213271261111111</v>
          </cell>
          <cell r="U102">
            <v>11.816991260555552</v>
          </cell>
          <cell r="V102">
            <v>31.771572488333337</v>
          </cell>
          <cell r="W102">
            <v>9.1831550066666665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>
            <v>0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71.015669411764705</v>
          </cell>
          <cell r="AG102">
            <v>43.277015294117646</v>
          </cell>
          <cell r="AH102">
            <v>22.419323529411763</v>
          </cell>
          <cell r="AI102">
            <v>35.308275294117649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55.716143529411767</v>
          </cell>
          <cell r="AN102">
            <v>56.716143529411767</v>
          </cell>
          <cell r="AO102">
            <v>111.93088176470587</v>
          </cell>
          <cell r="AP102">
            <v>7.6954519123529508</v>
          </cell>
          <cell r="AQ102">
            <v>-45.797826724264695</v>
          </cell>
          <cell r="AR102">
            <v>-17.550802180784306</v>
          </cell>
          <cell r="AS102">
            <v>-0.49464617122994881</v>
          </cell>
          <cell r="AT102">
            <v>-20.969634806117647</v>
          </cell>
          <cell r="AU102">
            <v>-43.438395226830067</v>
          </cell>
          <cell r="AV102">
            <v>-43.071142857091502</v>
          </cell>
          <cell r="AW102">
            <v>-8.8196428057843086</v>
          </cell>
          <cell r="AX102">
            <v>-46.5329885227451</v>
          </cell>
          <cell r="AY102">
            <v>61.689888717500011</v>
          </cell>
          <cell r="AZ102">
            <v>87.416101830833355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342.63594941176473</v>
          </cell>
          <cell r="BO102">
            <v>398.35209294117647</v>
          </cell>
          <cell r="BP102">
            <v>455.0682364705882</v>
          </cell>
          <cell r="BQ102">
            <v>-38.102374811911758</v>
          </cell>
          <cell r="BR102">
            <v>-55.653176992696075</v>
          </cell>
          <cell r="BS102">
            <v>-56.147823163926034</v>
          </cell>
          <cell r="BT102">
            <v>-77.117457970043688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87.416101830833355</v>
          </cell>
          <cell r="CD102">
            <v>53.576060400000003</v>
          </cell>
          <cell r="CE102">
            <v>33.840041430833352</v>
          </cell>
          <cell r="CF102">
            <v>63.162616247224769</v>
          </cell>
        </row>
        <row r="103">
          <cell r="L103">
            <v>789.43077443181005</v>
          </cell>
          <cell r="M103">
            <v>0</v>
          </cell>
          <cell r="N103">
            <v>789.43077443181005</v>
          </cell>
          <cell r="Q103">
            <v>47.948095163111127</v>
          </cell>
          <cell r="R103">
            <v>202.17414155490908</v>
          </cell>
          <cell r="S103">
            <v>324.35256989120001</v>
          </cell>
          <cell r="T103">
            <v>29.542688009000006</v>
          </cell>
          <cell r="U103">
            <v>46.088720308555537</v>
          </cell>
          <cell r="V103">
            <v>81.942586403666667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0.73356349556402356</v>
          </cell>
          <cell r="AC103">
            <v>0</v>
          </cell>
          <cell r="AD103">
            <v>0.73356349556402356</v>
          </cell>
          <cell r="AE103">
            <v>25.493252457650296</v>
          </cell>
          <cell r="AF103">
            <v>78.408472988764188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22.744207333863471</v>
          </cell>
          <cell r="AK103">
            <v>51.474659795668401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-0.60816354431695885</v>
          </cell>
          <cell r="AQ103">
            <v>-4.1895468702641807</v>
          </cell>
          <cell r="AR103">
            <v>-4.0074733001125296</v>
          </cell>
          <cell r="AS103">
            <v>56.109229435602032</v>
          </cell>
          <cell r="AT103">
            <v>24.673653882301835</v>
          </cell>
          <cell r="AU103">
            <v>6.7984806751365348</v>
          </cell>
          <cell r="AV103">
            <v>-5.3859394871128643</v>
          </cell>
          <cell r="AW103">
            <v>53.829090055545507</v>
          </cell>
          <cell r="AX103">
            <v>-41.556296272219697</v>
          </cell>
          <cell r="AY103">
            <v>99.104015031833342</v>
          </cell>
          <cell r="AZ103">
            <v>147.05211019494448</v>
          </cell>
          <cell r="BA103">
            <v>349.22625174985353</v>
          </cell>
          <cell r="BB103">
            <v>673.57882164105354</v>
          </cell>
          <cell r="BC103">
            <v>703.12150965005355</v>
          </cell>
          <cell r="BD103">
            <v>749.21022995860903</v>
          </cell>
          <cell r="BE103">
            <v>831.15281636227564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601.60112203784342</v>
          </cell>
          <cell r="BL103">
            <v>624.34532937170684</v>
          </cell>
          <cell r="BM103">
            <v>675.8199891673753</v>
          </cell>
          <cell r="BN103">
            <v>703.9334855154965</v>
          </cell>
          <cell r="BO103">
            <v>858.17854950071614</v>
          </cell>
          <cell r="BP103">
            <v>995.16985083425891</v>
          </cell>
          <cell r="BQ103">
            <v>-4.7977104145811467</v>
          </cell>
          <cell r="BR103">
            <v>-8.8051837146936691</v>
          </cell>
          <cell r="BS103">
            <v>47.304045720908334</v>
          </cell>
          <cell r="BT103">
            <v>71.977699603210112</v>
          </cell>
          <cell r="BU103">
            <v>78.776180278346715</v>
          </cell>
          <cell r="BV103">
            <v>73.390240791233737</v>
          </cell>
          <cell r="BW103">
            <v>127.21933084677914</v>
          </cell>
          <cell r="BX103">
            <v>85.66303457455956</v>
          </cell>
          <cell r="BY103">
            <v>61.582009712127842</v>
          </cell>
          <cell r="BZ103">
            <v>16.050903999999999</v>
          </cell>
          <cell r="CA103">
            <v>80.634719419999996</v>
          </cell>
          <cell r="CB103">
            <v>57.479230000000001</v>
          </cell>
          <cell r="CC103">
            <v>147.05211019494448</v>
          </cell>
          <cell r="CD103">
            <v>154.16485341999999</v>
          </cell>
          <cell r="CE103">
            <v>-7.1127432250555103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279.56515974264568</v>
          </cell>
          <cell r="N104">
            <v>279.56515974264568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0.25978059439896362</v>
          </cell>
          <cell r="AC104">
            <v>0</v>
          </cell>
          <cell r="AD104">
            <v>0.25978059439896362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 xml:space="preserve"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206.27681502049001</v>
          </cell>
          <cell r="R106">
            <v>639.88448619985002</v>
          </cell>
          <cell r="S106">
            <v>652.53199717977998</v>
          </cell>
          <cell r="T106">
            <v>248.23939259432001</v>
          </cell>
          <cell r="U106">
            <v>304.01528822100011</v>
          </cell>
          <cell r="V106">
            <v>420.99438568722007</v>
          </cell>
          <cell r="W106">
            <v>46.367790962989829</v>
          </cell>
          <cell r="X106">
            <v>583.99450135899986</v>
          </cell>
          <cell r="Y106">
            <v>70.188505643999989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257.41269150581837</v>
          </cell>
          <cell r="AF106">
            <v>166.61080914380179</v>
          </cell>
          <cell r="AG106">
            <v>202.07436370859196</v>
          </cell>
          <cell r="AH106">
            <v>577.5588673884979</v>
          </cell>
          <cell r="AI106">
            <v>367.08218172257608</v>
          </cell>
          <cell r="AJ106">
            <v>346.06187568583243</v>
          </cell>
          <cell r="AK106">
            <v>117.1763798686485</v>
          </cell>
          <cell r="AL106">
            <v>-19.196601741356289</v>
          </cell>
          <cell r="AM106">
            <v>66.673193170564787</v>
          </cell>
          <cell r="AN106">
            <v>359.89872821879396</v>
          </cell>
          <cell r="AO106">
            <v>255.9316246498239</v>
          </cell>
          <cell r="AP106">
            <v>602.54650179418172</v>
          </cell>
          <cell r="AQ106">
            <v>58.97621889519823</v>
          </cell>
          <cell r="AR106">
            <v>4.2024513118980451</v>
          </cell>
          <cell r="AS106">
            <v>62.325618811352115</v>
          </cell>
          <cell r="AT106">
            <v>285.4498154572039</v>
          </cell>
          <cell r="AU106">
            <v>-97.822483091512424</v>
          </cell>
          <cell r="AV106">
            <v>186.83890835235161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3136.4942005544408</v>
          </cell>
          <cell r="BE106">
            <v>3557.48858624166</v>
          </cell>
          <cell r="BF106">
            <v>3603.8563772046491</v>
          </cell>
          <cell r="BG106">
            <v>4187.8508785636486</v>
          </cell>
          <cell r="BH106">
            <v>424.02350064962013</v>
          </cell>
          <cell r="BI106">
            <v>626.09786435821229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2081.4537604529751</v>
          </cell>
          <cell r="BP106">
            <v>2441.3524886717692</v>
          </cell>
          <cell r="BQ106">
            <v>661.52272068937975</v>
          </cell>
          <cell r="BR106">
            <v>665.72517200127766</v>
          </cell>
          <cell r="BS106">
            <v>728.05079081262954</v>
          </cell>
          <cell r="BT106">
            <v>1013.5006062698337</v>
          </cell>
          <cell r="BU106">
            <v>915.67812317832113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325.57339999999999</v>
          </cell>
          <cell r="CE106">
            <v>966.24963635948984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462.70712472049001</v>
          </cell>
          <cell r="R107">
            <v>1088.91101183302</v>
          </cell>
          <cell r="S107">
            <v>927.42099089452995</v>
          </cell>
          <cell r="T107">
            <v>395.50859826532002</v>
          </cell>
          <cell r="U107">
            <v>828.39575822100005</v>
          </cell>
          <cell r="V107">
            <v>692.66227908200005</v>
          </cell>
          <cell r="W107">
            <v>559.36255331399991</v>
          </cell>
          <cell r="X107">
            <v>641.7194013589999</v>
          </cell>
          <cell r="Y107">
            <v>155.74210564399999</v>
          </cell>
          <cell r="Z107">
            <v>149.57612615999989</v>
          </cell>
          <cell r="AA107">
            <v>7196.4493439323596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396.71800000000002</v>
          </cell>
          <cell r="AF107">
            <v>230.15110914380179</v>
          </cell>
          <cell r="AG107">
            <v>437.34327619978995</v>
          </cell>
          <cell r="AH107">
            <v>997.21158021495796</v>
          </cell>
          <cell r="AI107">
            <v>670.7728257158501</v>
          </cell>
          <cell r="AJ107">
            <v>511.91857889883244</v>
          </cell>
          <cell r="AK107">
            <v>714.08966999580252</v>
          </cell>
          <cell r="AL107">
            <v>520.34018775564368</v>
          </cell>
          <cell r="AM107">
            <v>647.75248287969373</v>
          </cell>
          <cell r="AN107">
            <v>405.01155945365394</v>
          </cell>
          <cell r="AO107">
            <v>322.060455079473</v>
          </cell>
          <cell r="AP107">
            <v>617.52199999999993</v>
          </cell>
          <cell r="AQ107">
            <v>50.052285295198232</v>
          </cell>
          <cell r="AR107">
            <v>25.36384852070006</v>
          </cell>
          <cell r="AS107">
            <v>91.699431618062022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-88.389929565693819</v>
          </cell>
          <cell r="AY107">
            <v>1294.4433944389998</v>
          </cell>
          <cell r="AZ107">
            <v>1757.1505191594899</v>
          </cell>
          <cell r="BA107">
            <v>2846.0615309925097</v>
          </cell>
          <cell r="BB107">
            <v>3773.4825218870396</v>
          </cell>
          <cell r="BC107">
            <v>4168.9911201523601</v>
          </cell>
          <cell r="BD107">
            <v>4997.3868783733606</v>
          </cell>
          <cell r="BE107">
            <v>5690.0491574553598</v>
          </cell>
          <cell r="BF107">
            <v>6249.4117107693592</v>
          </cell>
          <cell r="BG107">
            <v>6891.1311121283588</v>
          </cell>
          <cell r="BH107">
            <v>626.86910914380178</v>
          </cell>
          <cell r="BI107">
            <v>1064.2123853435919</v>
          </cell>
          <cell r="BJ107">
            <v>2061.4239655585498</v>
          </cell>
          <cell r="BK107">
            <v>2732.1967912743999</v>
          </cell>
          <cell r="BL107">
            <v>3244.1153701732319</v>
          </cell>
          <cell r="BM107">
            <v>3958.2050401690349</v>
          </cell>
          <cell r="BN107">
            <v>4478.5452279246783</v>
          </cell>
          <cell r="BO107">
            <v>5126.2977108043724</v>
          </cell>
          <cell r="BP107">
            <v>5531.3092702580261</v>
          </cell>
          <cell r="BQ107">
            <v>667.57428529519814</v>
          </cell>
          <cell r="BR107">
            <v>692.93813381589803</v>
          </cell>
          <cell r="BS107">
            <v>784.63756543395994</v>
          </cell>
          <cell r="BT107">
            <v>1041.28573061264</v>
          </cell>
          <cell r="BU107">
            <v>924.87574997912748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300.08199999999999</v>
          </cell>
          <cell r="CA107">
            <v>281.39999999999998</v>
          </cell>
          <cell r="CB107">
            <v>394.53199999999998</v>
          </cell>
          <cell r="CC107">
            <v>1757.1505191594899</v>
          </cell>
          <cell r="CD107">
            <v>976.01400000000001</v>
          </cell>
          <cell r="CE107">
            <v>781.13651915948992</v>
          </cell>
          <cell r="CF107">
            <v>80.033331402980906</v>
          </cell>
        </row>
        <row r="108">
          <cell r="L108">
            <v>5977.6461322326977</v>
          </cell>
          <cell r="M108">
            <v>0</v>
          </cell>
          <cell r="N108">
            <v>5977.6461322326977</v>
          </cell>
          <cell r="Q108">
            <v>462.70712472049001</v>
          </cell>
          <cell r="R108">
            <v>1088.91101183302</v>
          </cell>
          <cell r="S108">
            <v>718.84242761753001</v>
          </cell>
          <cell r="T108">
            <v>393.189057263</v>
          </cell>
          <cell r="U108">
            <v>743.365338221</v>
          </cell>
          <cell r="V108">
            <v>625.69829108200008</v>
          </cell>
          <cell r="W108">
            <v>551.82264131399995</v>
          </cell>
          <cell r="X108">
            <v>635.25968435899995</v>
          </cell>
          <cell r="Y108">
            <v>150.814092644</v>
          </cell>
          <cell r="Z108">
            <v>148.83265815999988</v>
          </cell>
          <cell r="AA108">
            <v>6783.8857216530396</v>
          </cell>
          <cell r="AB108">
            <v>5.5546136963832682</v>
          </cell>
          <cell r="AC108">
            <v>0</v>
          </cell>
          <cell r="AD108">
            <v>5.5546136963832682</v>
          </cell>
          <cell r="AE108">
            <v>366.71800000000002</v>
          </cell>
          <cell r="AF108">
            <v>230.15110914380179</v>
          </cell>
          <cell r="AG108">
            <v>437.34327619978995</v>
          </cell>
          <cell r="AH108">
            <v>997.21158021495796</v>
          </cell>
          <cell r="AI108">
            <v>608.76358658717902</v>
          </cell>
          <cell r="AJ108">
            <v>363.30695944018055</v>
          </cell>
          <cell r="AK108">
            <v>639.43524439606597</v>
          </cell>
          <cell r="AL108">
            <v>422.03017174382603</v>
          </cell>
          <cell r="AM108">
            <v>643.60206961169797</v>
          </cell>
          <cell r="AN108">
            <v>371.73436399999997</v>
          </cell>
          <cell r="AO108">
            <v>317.07336399999997</v>
          </cell>
          <cell r="AP108">
            <v>617.52199999999993</v>
          </cell>
          <cell r="AQ108">
            <v>50.052285295198232</v>
          </cell>
          <cell r="AR108">
            <v>25.36384852070006</v>
          </cell>
          <cell r="AS108">
            <v>91.699431618062022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-91.779428297698018</v>
          </cell>
          <cell r="AY108">
            <v>1264.4433944389998</v>
          </cell>
          <cell r="AZ108">
            <v>1727.1505191594899</v>
          </cell>
          <cell r="BA108">
            <v>2816.0615309925097</v>
          </cell>
          <cell r="BB108">
            <v>3534.9039586100398</v>
          </cell>
          <cell r="BC108">
            <v>3928.0930158730398</v>
          </cell>
          <cell r="BD108">
            <v>4671.4583540940403</v>
          </cell>
          <cell r="BE108">
            <v>5297.15664517604</v>
          </cell>
          <cell r="BF108">
            <v>5848.9792864900392</v>
          </cell>
          <cell r="BG108">
            <v>6484.2389708490391</v>
          </cell>
          <cell r="BH108">
            <v>596.86910914380178</v>
          </cell>
          <cell r="BI108">
            <v>1034.2123853435919</v>
          </cell>
          <cell r="BJ108">
            <v>2031.4239655585498</v>
          </cell>
          <cell r="BK108">
            <v>2640.1875521457287</v>
          </cell>
          <cell r="BL108">
            <v>3003.4945115859091</v>
          </cell>
          <cell r="BM108">
            <v>3642.9297559819752</v>
          </cell>
          <cell r="BN108">
            <v>4064.9599277258012</v>
          </cell>
          <cell r="BO108">
            <v>4708.5619973374996</v>
          </cell>
          <cell r="BP108">
            <v>5080.2963613374995</v>
          </cell>
          <cell r="BQ108">
            <v>667.57428529519814</v>
          </cell>
          <cell r="BR108">
            <v>692.93813381589803</v>
          </cell>
          <cell r="BS108">
            <v>784.63756543395994</v>
          </cell>
          <cell r="BT108">
            <v>894.71640646431115</v>
          </cell>
          <cell r="BU108">
            <v>924.59850428713048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300.08199999999999</v>
          </cell>
          <cell r="CA108">
            <v>281.39999999999998</v>
          </cell>
          <cell r="CB108">
            <v>341.089</v>
          </cell>
          <cell r="CC108">
            <v>1727.1505191594899</v>
          </cell>
          <cell r="CD108">
            <v>922.57100000000003</v>
          </cell>
          <cell r="CE108">
            <v>804.57951915948991</v>
          </cell>
          <cell r="CF108">
            <v>87.210579907615767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159.91300000000001</v>
          </cell>
          <cell r="T109">
            <v>44.726067593000003</v>
          </cell>
          <cell r="U109">
            <v>98.430521941999999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60.815374818999999</v>
          </cell>
          <cell r="Z109">
            <v>79.538499999999999</v>
          </cell>
          <cell r="AA109">
            <v>2046.2419775909998</v>
          </cell>
          <cell r="AB109">
            <v>1.6728388372431113</v>
          </cell>
          <cell r="AC109">
            <v>0</v>
          </cell>
          <cell r="AD109">
            <v>1.6728388372431113</v>
          </cell>
          <cell r="AE109">
            <v>116.718</v>
          </cell>
          <cell r="AF109">
            <v>76.635999999999996</v>
          </cell>
          <cell r="AG109">
            <v>129.99199999999999</v>
          </cell>
          <cell r="AH109">
            <v>266.02800000000002</v>
          </cell>
          <cell r="AI109">
            <v>151.977</v>
          </cell>
          <cell r="AJ109">
            <v>62.365000000000002</v>
          </cell>
          <cell r="AK109">
            <v>92.058999999999997</v>
          </cell>
          <cell r="AL109">
            <v>85.102000000000004</v>
          </cell>
          <cell r="AM109">
            <v>296.23500000000001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2.7461520390000089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-17.638932406999999</v>
          </cell>
          <cell r="AV109">
            <v>6.3715219420000011</v>
          </cell>
          <cell r="AW109">
            <v>6.6979999999999933</v>
          </cell>
          <cell r="AX109">
            <v>34.464999999999975</v>
          </cell>
          <cell r="AY109">
            <v>566.23215203899997</v>
          </cell>
          <cell r="AZ109">
            <v>698.38215203899995</v>
          </cell>
          <cell r="BA109">
            <v>1072.8821520389999</v>
          </cell>
          <cell r="BB109">
            <v>1232.795152039</v>
          </cell>
          <cell r="BC109">
            <v>1277.5212196319999</v>
          </cell>
          <cell r="BD109">
            <v>1375.9517415739999</v>
          </cell>
          <cell r="BE109">
            <v>1467.7517415739999</v>
          </cell>
          <cell r="BF109">
            <v>1798.4517415739999</v>
          </cell>
          <cell r="BG109">
            <v>1905.8881027719999</v>
          </cell>
          <cell r="BH109">
            <v>193.35399999999998</v>
          </cell>
          <cell r="BI109">
            <v>323.346</v>
          </cell>
          <cell r="BJ109">
            <v>589.37400000000002</v>
          </cell>
          <cell r="BK109">
            <v>741.351</v>
          </cell>
          <cell r="BL109">
            <v>803.71600000000001</v>
          </cell>
          <cell r="BM109">
            <v>895.77499999999998</v>
          </cell>
          <cell r="BN109">
            <v>980.87699999999995</v>
          </cell>
          <cell r="BO109">
            <v>1277.1120000000001</v>
          </cell>
          <cell r="BP109">
            <v>1327.1120000000001</v>
          </cell>
          <cell r="BQ109">
            <v>372.87815203899999</v>
          </cell>
          <cell r="BR109">
            <v>375.03615203899994</v>
          </cell>
          <cell r="BS109">
            <v>483.50815203899992</v>
          </cell>
          <cell r="BT109">
            <v>491.44415203899996</v>
          </cell>
          <cell r="BU109">
            <v>473.80521963199988</v>
          </cell>
          <cell r="BV109">
            <v>480.17674157399995</v>
          </cell>
          <cell r="BW109">
            <v>486.87474157399993</v>
          </cell>
          <cell r="BX109">
            <v>521.33974157399985</v>
          </cell>
          <cell r="BY109">
            <v>578.77610277199983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698.38215203899995</v>
          </cell>
          <cell r="CD109">
            <v>606.36300000000006</v>
          </cell>
          <cell r="CE109">
            <v>92.019152038999891</v>
          </cell>
          <cell r="CF109">
            <v>15.175588226689275</v>
          </cell>
        </row>
        <row r="110">
          <cell r="L110">
            <v>1999.9646399999999</v>
          </cell>
          <cell r="N110">
            <v>1999.9646399999999</v>
          </cell>
          <cell r="Q110">
            <v>126.04443754799999</v>
          </cell>
          <cell r="R110">
            <v>445.03289853799998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279.08910039599999</v>
          </cell>
          <cell r="W110">
            <v>221.12264131399999</v>
          </cell>
          <cell r="X110">
            <v>527.82332316099996</v>
          </cell>
          <cell r="Y110">
            <v>89.998717825</v>
          </cell>
          <cell r="Z110">
            <v>69.294158159999895</v>
          </cell>
          <cell r="AA110">
            <v>2863.2583826419991</v>
          </cell>
          <cell r="AB110">
            <v>1.8584290096605172</v>
          </cell>
          <cell r="AC110">
            <v>0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151.38036399999999</v>
          </cell>
          <cell r="AH110">
            <v>271.54036400000001</v>
          </cell>
          <cell r="AI110">
            <v>160.82836400000002</v>
          </cell>
          <cell r="AJ110">
            <v>121.27336400000002</v>
          </cell>
          <cell r="AK110">
            <v>162.04036400000001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98.725420502999981</v>
          </cell>
          <cell r="AV110">
            <v>85.482177057999991</v>
          </cell>
          <cell r="AW110">
            <v>169.58773639599997</v>
          </cell>
          <cell r="AX110">
            <v>115.39327731400002</v>
          </cell>
          <cell r="AY110">
            <v>290.71196662699998</v>
          </cell>
          <cell r="AZ110">
            <v>416.75640417499994</v>
          </cell>
          <cell r="BA110">
            <v>861.78930271299987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1955.0195421819999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614.72072800000001</v>
          </cell>
          <cell r="BK110">
            <v>775.54909199999997</v>
          </cell>
          <cell r="BL110">
            <v>896.82245599999999</v>
          </cell>
          <cell r="BM110">
            <v>1058.8628200000001</v>
          </cell>
          <cell r="BN110">
            <v>1168.364184</v>
          </cell>
          <cell r="BO110">
            <v>1274.0935480000001</v>
          </cell>
          <cell r="BP110">
            <v>1387.6279119999999</v>
          </cell>
          <cell r="BQ110">
            <v>98.91196662699997</v>
          </cell>
          <cell r="BR110">
            <v>73.576040174999946</v>
          </cell>
          <cell r="BS110">
            <v>247.06857471299986</v>
          </cell>
          <cell r="BT110">
            <v>432.86002422499973</v>
          </cell>
          <cell r="BU110">
            <v>531.58544472799974</v>
          </cell>
          <cell r="BV110">
            <v>617.06762178599979</v>
          </cell>
          <cell r="BW110">
            <v>786.65535818199987</v>
          </cell>
          <cell r="BX110">
            <v>902.04863549599963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0.54900000000000004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128.46420516699999</v>
          </cell>
          <cell r="U111">
            <v>397.41227522100002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>
            <v>0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155.97091219979001</v>
          </cell>
          <cell r="AH111">
            <v>159.64321621495799</v>
          </cell>
          <cell r="AI111">
            <v>195.95822258717899</v>
          </cell>
          <cell r="AJ111">
            <v>79.668595440180496</v>
          </cell>
          <cell r="AK111">
            <v>385.33588039606599</v>
          </cell>
          <cell r="AL111">
            <v>227.426807743826</v>
          </cell>
          <cell r="AM111">
            <v>141.63770561169801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77.984166629198171</v>
          </cell>
          <cell r="AR111">
            <v>48.541774972700011</v>
          </cell>
          <cell r="AS111">
            <v>109.73489708006201</v>
          </cell>
          <cell r="AT111">
            <v>16.351391518351022</v>
          </cell>
          <cell r="AU111">
            <v>48.795609726819492</v>
          </cell>
          <cell r="AV111">
            <v>12.076394824934027</v>
          </cell>
          <cell r="AW111">
            <v>27.382382942174047</v>
          </cell>
          <cell r="AX111">
            <v>-141.63770561169801</v>
          </cell>
          <cell r="AY111">
            <v>407.49927577300002</v>
          </cell>
          <cell r="AZ111">
            <v>612.01196294549004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211.71510914380181</v>
          </cell>
          <cell r="BI111">
            <v>367.68602134359185</v>
          </cell>
          <cell r="BJ111">
            <v>527.32923755854983</v>
          </cell>
          <cell r="BK111">
            <v>723.2874601457288</v>
          </cell>
          <cell r="BL111">
            <v>802.95605558590933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195.78416662919821</v>
          </cell>
          <cell r="BR111">
            <v>244.32594160189819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458.66661769423899</v>
          </cell>
          <cell r="BX111">
            <v>317.02891208254096</v>
          </cell>
          <cell r="BY111">
            <v>208.82891208254091</v>
          </cell>
          <cell r="BZ111">
            <v>88.558999999999997</v>
          </cell>
          <cell r="CA111">
            <v>68.599999999999994</v>
          </cell>
          <cell r="CB111">
            <v>138.1</v>
          </cell>
          <cell r="CC111">
            <v>612.01196294549004</v>
          </cell>
          <cell r="CD111">
            <v>295.25900000000001</v>
          </cell>
          <cell r="CE111">
            <v>316.75296294549003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0.37169237345326611</v>
          </cell>
          <cell r="AC112">
            <v>0</v>
          </cell>
          <cell r="AD112">
            <v>0.37169237345326611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 xml:space="preserve"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2.3195410023199998</v>
          </cell>
          <cell r="U113">
            <v>85.030420000000007</v>
          </cell>
          <cell r="V113">
            <v>66.963988000000001</v>
          </cell>
          <cell r="W113">
            <v>7.5399120000000002</v>
          </cell>
          <cell r="X113">
            <v>6.4597169999999995</v>
          </cell>
          <cell r="Y113">
            <v>4.9280130000000009</v>
          </cell>
          <cell r="Z113">
            <v>0.74346800000000002</v>
          </cell>
          <cell r="AA113">
            <v>412.56362227931999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62.009239128671091</v>
          </cell>
          <cell r="AJ113">
            <v>148.61161945865189</v>
          </cell>
          <cell r="AK113">
            <v>74.654425599736498</v>
          </cell>
          <cell r="AL113">
            <v>98.310016011817709</v>
          </cell>
          <cell r="AM113">
            <v>4.1504132679958099</v>
          </cell>
          <cell r="AN113">
            <v>33.277195453654002</v>
          </cell>
          <cell r="AO113">
            <v>4.9870910794730197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146.56932414832889</v>
          </cell>
          <cell r="AU113">
            <v>-146.29207845633189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92.009239128671084</v>
          </cell>
          <cell r="BL113">
            <v>240.62085858732297</v>
          </cell>
          <cell r="BM113">
            <v>315.27528418705947</v>
          </cell>
          <cell r="BN113">
            <v>413.58530019887718</v>
          </cell>
          <cell r="BO113">
            <v>417.73571346687299</v>
          </cell>
          <cell r="BP113">
            <v>451.01290892052702</v>
          </cell>
          <cell r="BQ113">
            <v>0</v>
          </cell>
          <cell r="BR113">
            <v>0</v>
          </cell>
          <cell r="BS113">
            <v>0</v>
          </cell>
          <cell r="BT113">
            <v>146.56932414832889</v>
          </cell>
          <cell r="BU113">
            <v>0.27724569199699545</v>
          </cell>
          <cell r="BV113">
            <v>10.653240092260489</v>
          </cell>
          <cell r="BW113">
            <v>-20.692787919557247</v>
          </cell>
          <cell r="BX113">
            <v>-17.303289187553048</v>
          </cell>
          <cell r="BY113">
            <v>-44.120767641207067</v>
          </cell>
          <cell r="BZ113">
            <v>0</v>
          </cell>
          <cell r="CA113">
            <v>0</v>
          </cell>
          <cell r="CB113">
            <v>53.442999999999998</v>
          </cell>
          <cell r="CC113">
            <v>30</v>
          </cell>
          <cell r="CD113">
            <v>53.442999999999998</v>
          </cell>
          <cell r="CE113">
            <v>-23.442999999999998</v>
          </cell>
          <cell r="CF113">
            <v>-43.865426716314573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2.3195410023199998</v>
          </cell>
          <cell r="U114">
            <v>85.030420000000007</v>
          </cell>
          <cell r="V114">
            <v>66.963988000000001</v>
          </cell>
          <cell r="W114">
            <v>7.5399120000000002</v>
          </cell>
          <cell r="X114">
            <v>6.4597169999999995</v>
          </cell>
          <cell r="Y114">
            <v>4.9280130000000009</v>
          </cell>
          <cell r="Z114">
            <v>0.74346800000000002</v>
          </cell>
          <cell r="AA114">
            <v>382.56362227931999</v>
          </cell>
          <cell r="AB114">
            <v>0.39585237772772847</v>
          </cell>
          <cell r="AC114">
            <v>0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62.009239128671091</v>
          </cell>
          <cell r="AJ114">
            <v>148.61161945865189</v>
          </cell>
          <cell r="AK114">
            <v>74.654425599736498</v>
          </cell>
          <cell r="AL114">
            <v>98.310016011817709</v>
          </cell>
          <cell r="AM114">
            <v>4.1504132679958099</v>
          </cell>
          <cell r="AN114">
            <v>33.277195453654002</v>
          </cell>
          <cell r="AO114">
            <v>4.9870910794730197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146.56932414832889</v>
          </cell>
          <cell r="AU114">
            <v>-146.29207845633189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62.009239128671091</v>
          </cell>
          <cell r="BL114">
            <v>210.62085858732297</v>
          </cell>
          <cell r="BM114">
            <v>285.27528418705947</v>
          </cell>
          <cell r="BN114">
            <v>383.58530019887718</v>
          </cell>
          <cell r="BO114">
            <v>387.73571346687299</v>
          </cell>
          <cell r="BP114">
            <v>421.01290892052702</v>
          </cell>
          <cell r="BQ114">
            <v>0</v>
          </cell>
          <cell r="BR114">
            <v>0</v>
          </cell>
          <cell r="BS114">
            <v>0</v>
          </cell>
          <cell r="BT114">
            <v>146.56932414832889</v>
          </cell>
          <cell r="BU114">
            <v>0.27724569199699545</v>
          </cell>
          <cell r="BV114">
            <v>10.653240092260489</v>
          </cell>
          <cell r="BW114">
            <v>-20.692787919557247</v>
          </cell>
          <cell r="BX114">
            <v>-17.303289187553048</v>
          </cell>
          <cell r="BY114">
            <v>-44.120767641207067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 xml:space="preserve"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4.460308481439193E-2</v>
          </cell>
          <cell r="AD115">
            <v>4.460308481439193E-2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53.442999999999998</v>
          </cell>
          <cell r="CC115">
            <v>0</v>
          </cell>
          <cell r="CD115">
            <v>53.442999999999998</v>
          </cell>
          <cell r="CE115">
            <v>-53.442999999999998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>
            <v>0</v>
          </cell>
          <cell r="AC116">
            <v>9.7569248031482342E-2</v>
          </cell>
          <cell r="AD116">
            <v>9.7569248031482342E-2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 xml:space="preserve"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256.43030970000001</v>
          </cell>
          <cell r="R117">
            <v>449.02652563316997</v>
          </cell>
          <cell r="S117">
            <v>274.88899371474997</v>
          </cell>
          <cell r="T117">
            <v>147.26920567100001</v>
          </cell>
          <cell r="U117">
            <v>524.38046999999995</v>
          </cell>
          <cell r="V117">
            <v>271.66789339477998</v>
          </cell>
          <cell r="W117">
            <v>512.99476235101008</v>
          </cell>
          <cell r="X117">
            <v>57.724899999999998</v>
          </cell>
          <cell r="Y117">
            <v>85.553600000000003</v>
          </cell>
          <cell r="Z117">
            <v>352.20499999999998</v>
          </cell>
          <cell r="AA117">
            <v>3141.0388335647103</v>
          </cell>
          <cell r="AB117">
            <v>3.150803278221824</v>
          </cell>
          <cell r="AC117">
            <v>4.460308481439193E-2</v>
          </cell>
          <cell r="AD117">
            <v>3.1954063630362164</v>
          </cell>
          <cell r="AE117">
            <v>139.30530849418165</v>
          </cell>
          <cell r="AF117">
            <v>63.540300000000002</v>
          </cell>
          <cell r="AG117">
            <v>235.26891249119799</v>
          </cell>
          <cell r="AH117">
            <v>419.65271282646</v>
          </cell>
          <cell r="AI117">
            <v>303.69064399327402</v>
          </cell>
          <cell r="AJ117">
            <v>165.856703213</v>
          </cell>
          <cell r="AK117">
            <v>596.91329012715403</v>
          </cell>
          <cell r="AL117">
            <v>539.53678949699997</v>
          </cell>
          <cell r="AM117">
            <v>581.07928970912894</v>
          </cell>
          <cell r="AN117">
            <v>45.112831234860003</v>
          </cell>
          <cell r="AO117">
            <v>66.128830429649099</v>
          </cell>
          <cell r="AP117">
            <v>14.975498205818354</v>
          </cell>
          <cell r="AQ117">
            <v>-8.9239336000000051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-72.532820127154082</v>
          </cell>
          <cell r="AW117">
            <v>-267.86889610221999</v>
          </cell>
          <cell r="AX117">
            <v>-68.084527358118862</v>
          </cell>
          <cell r="AY117">
            <v>208.8971731</v>
          </cell>
          <cell r="AZ117">
            <v>465.32748279999998</v>
          </cell>
          <cell r="BA117">
            <v>914.35400843316995</v>
          </cell>
          <cell r="BB117">
            <v>1189.2430021479199</v>
          </cell>
          <cell r="BC117">
            <v>1336.5122078189199</v>
          </cell>
          <cell r="BD117">
            <v>1860.8926778189198</v>
          </cell>
          <cell r="BE117">
            <v>2132.5605712136999</v>
          </cell>
          <cell r="BF117">
            <v>2645.5553335647101</v>
          </cell>
          <cell r="BG117">
            <v>2703.2802335647102</v>
          </cell>
          <cell r="BH117">
            <v>202.84560849418165</v>
          </cell>
          <cell r="BI117">
            <v>438.11452098537961</v>
          </cell>
          <cell r="BJ117">
            <v>857.76723381183956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6.0515646058183563</v>
          </cell>
          <cell r="BR117">
            <v>27.212961814620371</v>
          </cell>
          <cell r="BS117">
            <v>56.586774621330392</v>
          </cell>
          <cell r="BT117">
            <v>27.785124342806284</v>
          </cell>
          <cell r="BU117">
            <v>9.1976268008063471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56.326999999999998</v>
          </cell>
          <cell r="CA117">
            <v>385.8186</v>
          </cell>
          <cell r="CB117">
            <v>208.29500000000002</v>
          </cell>
          <cell r="CC117">
            <v>465.32748279999998</v>
          </cell>
          <cell r="CD117">
            <v>650.44060000000002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54.616366399999997</v>
          </cell>
          <cell r="Q118">
            <v>256.43030970000001</v>
          </cell>
          <cell r="R118">
            <v>449.02652563316997</v>
          </cell>
          <cell r="S118">
            <v>274.88899371474997</v>
          </cell>
          <cell r="T118">
            <v>147.26920567100001</v>
          </cell>
          <cell r="U118">
            <v>524.38046999999995</v>
          </cell>
          <cell r="V118">
            <v>271.66789339477998</v>
          </cell>
          <cell r="W118">
            <v>512.99476235101008</v>
          </cell>
          <cell r="X118">
            <v>57.724899999999998</v>
          </cell>
          <cell r="Y118">
            <v>85.553600000000003</v>
          </cell>
          <cell r="Z118">
            <v>352.20499999999998</v>
          </cell>
          <cell r="AA118">
            <v>3141.0388335647103</v>
          </cell>
          <cell r="AB118">
            <v>2.8910226838228605</v>
          </cell>
          <cell r="AC118">
            <v>0</v>
          </cell>
          <cell r="AD118">
            <v>2.8910226838228605</v>
          </cell>
          <cell r="AE118">
            <v>139.30530849418165</v>
          </cell>
          <cell r="AF118">
            <v>63.540300000000002</v>
          </cell>
          <cell r="AG118">
            <v>235.26891249119799</v>
          </cell>
          <cell r="AH118">
            <v>419.65271282646</v>
          </cell>
          <cell r="AI118">
            <v>303.69064399327402</v>
          </cell>
          <cell r="AJ118">
            <v>165.856703213</v>
          </cell>
          <cell r="AK118">
            <v>446.91329012715403</v>
          </cell>
          <cell r="AL118">
            <v>439.53678949699997</v>
          </cell>
          <cell r="AM118">
            <v>581.07928970912894</v>
          </cell>
          <cell r="AN118">
            <v>45.112831234860003</v>
          </cell>
          <cell r="AO118">
            <v>66.128830429649099</v>
          </cell>
          <cell r="AP118">
            <v>14.975498205818354</v>
          </cell>
          <cell r="AQ118">
            <v>-8.9239336000000051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77.467179872845918</v>
          </cell>
          <cell r="AW118">
            <v>-167.86889610221999</v>
          </cell>
          <cell r="AX118">
            <v>-68.084527358118862</v>
          </cell>
          <cell r="AY118">
            <v>208.8971731</v>
          </cell>
          <cell r="AZ118">
            <v>465.32748279999998</v>
          </cell>
          <cell r="BA118">
            <v>914.35400843316995</v>
          </cell>
          <cell r="BB118">
            <v>1189.2430021479199</v>
          </cell>
          <cell r="BC118">
            <v>1336.5122078189199</v>
          </cell>
          <cell r="BD118">
            <v>1860.8926778189198</v>
          </cell>
          <cell r="BE118">
            <v>2132.5605712136999</v>
          </cell>
          <cell r="BF118">
            <v>2645.5553335647101</v>
          </cell>
          <cell r="BG118">
            <v>2703.2802335647102</v>
          </cell>
          <cell r="BH118">
            <v>202.84560849418165</v>
          </cell>
          <cell r="BI118">
            <v>438.11452098537961</v>
          </cell>
          <cell r="BJ118">
            <v>857.76723381183956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6.0515646058183563</v>
          </cell>
          <cell r="BR118">
            <v>27.212961814620371</v>
          </cell>
          <cell r="BS118">
            <v>56.586774621330392</v>
          </cell>
          <cell r="BT118">
            <v>27.785124342806284</v>
          </cell>
          <cell r="BU118">
            <v>9.1976268008063471</v>
          </cell>
          <cell r="BV118">
            <v>86.664806673652038</v>
          </cell>
          <cell r="BW118">
            <v>-81.204089428567841</v>
          </cell>
          <cell r="BX118">
            <v>-149.28861678668636</v>
          </cell>
          <cell r="BY118">
            <v>-136.6765480215463</v>
          </cell>
          <cell r="BZ118">
            <v>56.326999999999998</v>
          </cell>
          <cell r="CA118">
            <v>385.8186</v>
          </cell>
          <cell r="CB118">
            <v>154.846</v>
          </cell>
          <cell r="CC118">
            <v>465.32748279999998</v>
          </cell>
          <cell r="CD118">
            <v>596.99160000000006</v>
          </cell>
          <cell r="CE118">
            <v>-131.66411720000008</v>
          </cell>
          <cell r="CF118">
            <v>-22.054601304272971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4.460308481439193E-2</v>
          </cell>
          <cell r="AD119">
            <v>4.460308481439193E-2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53.448999999999998</v>
          </cell>
          <cell r="CC119">
            <v>0</v>
          </cell>
          <cell r="CD119">
            <v>53.448999999999998</v>
          </cell>
          <cell r="CE119">
            <v>-53.448999999999998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4.460308481439193E-2</v>
          </cell>
          <cell r="AD120">
            <v>4.460308481439193E-2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53.448999999999998</v>
          </cell>
          <cell r="CC120">
            <v>0</v>
          </cell>
          <cell r="CD120">
            <v>53.448999999999998</v>
          </cell>
          <cell r="CE120">
            <v>-53.448999999999998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 xml:space="preserve">n.a. </v>
          </cell>
        </row>
        <row r="122">
          <cell r="G122" t="str">
            <v>Mas Bonos Ley 55/85 y otros</v>
          </cell>
          <cell r="L122">
            <v>279.56515974264568</v>
          </cell>
          <cell r="N122">
            <v>279.56515974264568</v>
          </cell>
          <cell r="AA122">
            <v>0</v>
          </cell>
          <cell r="AB122">
            <v>0.25978059439896362</v>
          </cell>
          <cell r="AC122">
            <v>0</v>
          </cell>
          <cell r="AD122">
            <v>0.25978059439896362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 xml:space="preserve">n.a. </v>
          </cell>
        </row>
        <row r="123">
          <cell r="L123">
            <v>476.65260000000001</v>
          </cell>
          <cell r="M123">
            <v>0</v>
          </cell>
          <cell r="N123">
            <v>476.65260000000001</v>
          </cell>
          <cell r="Q123">
            <v>1.5</v>
          </cell>
          <cell r="R123">
            <v>1.7</v>
          </cell>
          <cell r="S123">
            <v>0</v>
          </cell>
          <cell r="T123">
            <v>531.70000000000005</v>
          </cell>
          <cell r="U123">
            <v>6.7278700999999996E-2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699.42638120100003</v>
          </cell>
          <cell r="AB123">
            <v>0.44292034051667567</v>
          </cell>
          <cell r="AC123">
            <v>0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531.70000000000005</v>
          </cell>
          <cell r="AV123">
            <v>-534.93272129900004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699.35910250000006</v>
          </cell>
          <cell r="BD123">
            <v>699.42638120099991</v>
          </cell>
          <cell r="BE123">
            <v>699.42638120099991</v>
          </cell>
          <cell r="BF123">
            <v>699.42638120099991</v>
          </cell>
          <cell r="BG123">
            <v>699.42638120099991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696.71041390315327</v>
          </cell>
          <cell r="BN123">
            <v>696.71041390315327</v>
          </cell>
          <cell r="BO123">
            <v>696.71041390315327</v>
          </cell>
          <cell r="BP123">
            <v>696.71041390315327</v>
          </cell>
          <cell r="BQ123">
            <v>2.7486885968467392</v>
          </cell>
          <cell r="BR123">
            <v>4.2486885968467387</v>
          </cell>
          <cell r="BS123">
            <v>5.9486885968467389</v>
          </cell>
          <cell r="BT123">
            <v>5.9486885968467389</v>
          </cell>
          <cell r="BU123">
            <v>537.6486885968468</v>
          </cell>
          <cell r="BV123">
            <v>2.7159672978467029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 xml:space="preserve"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164.35910250000001</v>
          </cell>
          <cell r="AB124">
            <v>0.15272151994303815</v>
          </cell>
          <cell r="AC124">
            <v>0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2.6486885968467391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164.35910250000001</v>
          </cell>
          <cell r="AZ124">
            <v>164.35910250000001</v>
          </cell>
          <cell r="BA124">
            <v>164.35910250000001</v>
          </cell>
          <cell r="BB124">
            <v>164.35910250000001</v>
          </cell>
          <cell r="BC124">
            <v>164.35910250000001</v>
          </cell>
          <cell r="BD124">
            <v>164.35910250000001</v>
          </cell>
          <cell r="BE124">
            <v>164.35910250000001</v>
          </cell>
          <cell r="BF124">
            <v>164.35910250000001</v>
          </cell>
          <cell r="BG124">
            <v>164.35910250000001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2.6486885968467391</v>
          </cell>
          <cell r="BR124">
            <v>2.6486885968467391</v>
          </cell>
          <cell r="BS124">
            <v>2.6486885968467391</v>
          </cell>
          <cell r="BT124">
            <v>2.6486885968467391</v>
          </cell>
          <cell r="BU124">
            <v>2.6486885968467391</v>
          </cell>
          <cell r="BV124">
            <v>2.6486885968467391</v>
          </cell>
          <cell r="BW124">
            <v>2.6486885968467391</v>
          </cell>
          <cell r="BX124">
            <v>2.6486885968467391</v>
          </cell>
          <cell r="BY124">
            <v>2.6486885968467391</v>
          </cell>
          <cell r="CC124">
            <v>164.35910250000001</v>
          </cell>
          <cell r="CD124">
            <v>0</v>
          </cell>
          <cell r="CE124">
            <v>164.35910250000001</v>
          </cell>
          <cell r="CF124" t="str">
            <v xml:space="preserve">n.a. </v>
          </cell>
        </row>
        <row r="125">
          <cell r="F125" t="str">
            <v xml:space="preserve"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531.70000000000005</v>
          </cell>
          <cell r="U125">
            <v>6.7278700999999996E-2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535.06727870099996</v>
          </cell>
          <cell r="AB125">
            <v>0.29019882057363749</v>
          </cell>
          <cell r="AC125">
            <v>0</v>
          </cell>
          <cell r="AD125">
            <v>0.29019882057363749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531.70000000000005</v>
          </cell>
          <cell r="AV125">
            <v>-534.93272129900004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535.06727870099996</v>
          </cell>
          <cell r="BE125">
            <v>535.06727870099996</v>
          </cell>
          <cell r="BF125">
            <v>535.06727870099996</v>
          </cell>
          <cell r="BG125">
            <v>535.06727870099996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6.7278700999963803E-2</v>
          </cell>
          <cell r="BW125">
            <v>6.7278700999963803E-2</v>
          </cell>
          <cell r="BX125">
            <v>6.7278700999963803E-2</v>
          </cell>
          <cell r="BY125">
            <v>6.7278700999963803E-2</v>
          </cell>
          <cell r="CC125">
            <v>1.6</v>
          </cell>
          <cell r="CD125">
            <v>0</v>
          </cell>
          <cell r="CE125">
            <v>1.6</v>
          </cell>
          <cell r="CF125" t="str">
            <v xml:space="preserve"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494.46593362474619</v>
          </cell>
          <cell r="M127">
            <v>-105</v>
          </cell>
          <cell r="N127">
            <v>389.46593362474619</v>
          </cell>
          <cell r="Q127">
            <v>565.83517064273622</v>
          </cell>
          <cell r="R127">
            <v>42.685130151915928</v>
          </cell>
          <cell r="S127">
            <v>121.74199531563303</v>
          </cell>
          <cell r="T127">
            <v>-716.07373198375967</v>
          </cell>
          <cell r="U127">
            <v>52.654882650232103</v>
          </cell>
          <cell r="V127">
            <v>-437.69818666688025</v>
          </cell>
          <cell r="W127">
            <v>746.83107923199123</v>
          </cell>
          <cell r="X127">
            <v>-565.43032128721893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-9.7569248031482342E-2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-728.72774775733319</v>
          </cell>
          <cell r="AQ127">
            <v>-1240.387314217237</v>
          </cell>
          <cell r="AR127">
            <v>565.83517064273622</v>
          </cell>
          <cell r="AS127">
            <v>42.685130151915928</v>
          </cell>
          <cell r="AT127">
            <v>121.74199531563303</v>
          </cell>
          <cell r="AU127">
            <v>-716.07373198375967</v>
          </cell>
          <cell r="AV127">
            <v>52.654882650232103</v>
          </cell>
          <cell r="AW127">
            <v>-437.69818666688025</v>
          </cell>
          <cell r="AX127">
            <v>746.83107923199123</v>
          </cell>
          <cell r="AY127">
            <v>-1460.4150619745701</v>
          </cell>
          <cell r="AZ127">
            <v>-894.57989133183389</v>
          </cell>
          <cell r="BA127">
            <v>-851.89476117991796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-1969.1150619745699</v>
          </cell>
          <cell r="BR127">
            <v>-1403.2798913318338</v>
          </cell>
          <cell r="BS127">
            <v>-1360.5947611799179</v>
          </cell>
          <cell r="BT127">
            <v>-1238.8527658642849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133.48042187999999</v>
          </cell>
          <cell r="CA127">
            <v>-222.04193587760008</v>
          </cell>
          <cell r="CB127">
            <v>227.13897456100011</v>
          </cell>
          <cell r="CC127">
            <v>-894.57989133183389</v>
          </cell>
          <cell r="CD127">
            <v>138.57746056340005</v>
          </cell>
          <cell r="CE127">
            <v>-1033.1573518952339</v>
          </cell>
          <cell r="CF127">
            <v>-745.54501698532567</v>
          </cell>
        </row>
        <row r="128">
          <cell r="L128">
            <v>399.66593362474617</v>
          </cell>
          <cell r="M128">
            <v>0</v>
          </cell>
          <cell r="N128">
            <v>399.66593362474617</v>
          </cell>
          <cell r="Q128">
            <v>-30.112321813264227</v>
          </cell>
          <cell r="R128">
            <v>293.96046498791429</v>
          </cell>
          <cell r="S128">
            <v>131.99697951248331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264.01452723499602</v>
          </cell>
          <cell r="X128">
            <v>46.525055275661792</v>
          </cell>
          <cell r="Y128">
            <v>54.253219819235881</v>
          </cell>
          <cell r="Z128">
            <v>578.56029855644999</v>
          </cell>
          <cell r="AA128">
            <v>603.55169489150296</v>
          </cell>
          <cell r="AB128">
            <v>0.3713819486434935</v>
          </cell>
          <cell r="AC128">
            <v>0</v>
          </cell>
          <cell r="AD128">
            <v>0.3713819486434935</v>
          </cell>
          <cell r="AE128">
            <v>538.70000000000005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-816.33398387823672</v>
          </cell>
          <cell r="AR128">
            <v>-30.112321813264227</v>
          </cell>
          <cell r="AS128">
            <v>293.96046498791429</v>
          </cell>
          <cell r="AT128">
            <v>131.99697951248331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264.01452723499602</v>
          </cell>
          <cell r="AY128">
            <v>-582.88248821157003</v>
          </cell>
          <cell r="AZ128">
            <v>-612.99481002483424</v>
          </cell>
          <cell r="BA128">
            <v>-319.03434503691994</v>
          </cell>
          <cell r="BB128">
            <v>-187.03736552443661</v>
          </cell>
          <cell r="BC128">
            <v>-616.1404358031948</v>
          </cell>
          <cell r="BD128">
            <v>-562.27782298096076</v>
          </cell>
          <cell r="BE128">
            <v>-339.80140599484071</v>
          </cell>
          <cell r="BF128">
            <v>-75.786878759844683</v>
          </cell>
          <cell r="BG128">
            <v>-29.261823484182912</v>
          </cell>
          <cell r="BH128">
            <v>538.70000000000005</v>
          </cell>
          <cell r="BI128">
            <v>538.70000000000005</v>
          </cell>
          <cell r="BJ128">
            <v>538.70000000000005</v>
          </cell>
          <cell r="BK128">
            <v>538.70000000000005</v>
          </cell>
          <cell r="BL128">
            <v>538.70000000000005</v>
          </cell>
          <cell r="BM128">
            <v>538.70000000000005</v>
          </cell>
          <cell r="BN128">
            <v>538.70000000000005</v>
          </cell>
          <cell r="BO128">
            <v>538.70000000000005</v>
          </cell>
          <cell r="BP128">
            <v>538.70000000000005</v>
          </cell>
          <cell r="BQ128">
            <v>-1121.5824882115699</v>
          </cell>
          <cell r="BR128">
            <v>-1151.6948100248342</v>
          </cell>
          <cell r="BS128">
            <v>-857.73434503691999</v>
          </cell>
          <cell r="BT128">
            <v>-725.73736552443665</v>
          </cell>
          <cell r="BU128">
            <v>-1154.8404358031949</v>
          </cell>
          <cell r="BV128">
            <v>-1100.9778229809608</v>
          </cell>
          <cell r="BW128">
            <v>-878.50140599484075</v>
          </cell>
          <cell r="BX128">
            <v>-614.48687875984479</v>
          </cell>
          <cell r="BY128">
            <v>-567.96182348418301</v>
          </cell>
          <cell r="BZ128">
            <v>47.340546880000005</v>
          </cell>
          <cell r="CA128">
            <v>-219.18651125660006</v>
          </cell>
          <cell r="CB128">
            <v>-71.816450059999909</v>
          </cell>
          <cell r="CC128">
            <v>-612.99481002483424</v>
          </cell>
          <cell r="CD128">
            <v>-243.66241443659993</v>
          </cell>
          <cell r="CE128">
            <v>-369.33239558823431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620.90776154493005</v>
          </cell>
          <cell r="N129">
            <v>620.90776154493005</v>
          </cell>
          <cell r="O129">
            <v>141.83744633333336</v>
          </cell>
          <cell r="P129">
            <v>-816.33398387823672</v>
          </cell>
          <cell r="Q129">
            <v>-30.112321813264227</v>
          </cell>
          <cell r="R129">
            <v>293.96046498791429</v>
          </cell>
          <cell r="S129">
            <v>131.99697951248331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264.01452723499602</v>
          </cell>
          <cell r="X129">
            <v>46.525055275661792</v>
          </cell>
          <cell r="Y129">
            <v>41.436198461096744</v>
          </cell>
          <cell r="Z129">
            <v>250.53679855644995</v>
          </cell>
          <cell r="AA129">
            <v>706.87219920003042</v>
          </cell>
          <cell r="AB129">
            <v>0.57696669896047403</v>
          </cell>
          <cell r="AC129">
            <v>0</v>
          </cell>
          <cell r="AD129">
            <v>0.57696669896047403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-306.32084171366671</v>
          </cell>
          <cell r="AQ129">
            <v>-816.33398387823672</v>
          </cell>
          <cell r="AR129">
            <v>-30.112321813264227</v>
          </cell>
          <cell r="AS129">
            <v>293.96046498791429</v>
          </cell>
          <cell r="AT129">
            <v>131.99697951248331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264.01452723499602</v>
          </cell>
          <cell r="AY129">
            <v>-674.49653754490339</v>
          </cell>
          <cell r="AZ129">
            <v>-704.60885935816759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368.37414690682198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-858.80668241725334</v>
          </cell>
          <cell r="BT129">
            <v>-726.80970290477001</v>
          </cell>
          <cell r="BU129">
            <v>-620.13769818352819</v>
          </cell>
          <cell r="BV129">
            <v>-566.27508536129415</v>
          </cell>
          <cell r="BW129">
            <v>-343.79866837517409</v>
          </cell>
          <cell r="BX129">
            <v>-79.784141140178065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-71.816450059999909</v>
          </cell>
          <cell r="CC129">
            <v>-704.60885935816759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 xml:space="preserve">n.a. </v>
          </cell>
        </row>
        <row r="131">
          <cell r="G131" t="str">
            <v>Utilización Portafolio Telefonia Celular</v>
          </cell>
          <cell r="L131">
            <v>8.8901720798161357</v>
          </cell>
          <cell r="N131">
            <v>8.8901720798161357</v>
          </cell>
          <cell r="O131">
            <v>91.614049333333355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91.614049333333355</v>
          </cell>
          <cell r="AB131">
            <v>8.2610229018870458E-3</v>
          </cell>
          <cell r="AC131">
            <v>0</v>
          </cell>
          <cell r="AD131">
            <v>8.2610229018870458E-3</v>
          </cell>
          <cell r="AE131">
            <v>90.541711952999989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91.614049333333355</v>
          </cell>
          <cell r="AZ131">
            <v>91.614049333333355</v>
          </cell>
          <cell r="BA131">
            <v>91.614049333333355</v>
          </cell>
          <cell r="BB131">
            <v>91.614049333333355</v>
          </cell>
          <cell r="BC131">
            <v>91.614049333333355</v>
          </cell>
          <cell r="BD131">
            <v>91.614049333333355</v>
          </cell>
          <cell r="BE131">
            <v>91.614049333333355</v>
          </cell>
          <cell r="BF131">
            <v>91.614049333333355</v>
          </cell>
          <cell r="BG131">
            <v>91.614049333333355</v>
          </cell>
          <cell r="BH131">
            <v>90.541711952999989</v>
          </cell>
          <cell r="BI131">
            <v>90.541711952999989</v>
          </cell>
          <cell r="BJ131">
            <v>90.541711952999989</v>
          </cell>
          <cell r="BK131">
            <v>90.541711952999989</v>
          </cell>
          <cell r="BL131">
            <v>90.541711952999989</v>
          </cell>
          <cell r="BM131">
            <v>90.541711952999989</v>
          </cell>
          <cell r="BN131">
            <v>90.541711952999989</v>
          </cell>
          <cell r="BO131">
            <v>90.541711952999989</v>
          </cell>
          <cell r="BP131">
            <v>90.541711952999989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91.614049333333355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-535.77507500000002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328.02350000000001</v>
          </cell>
          <cell r="AA132">
            <v>-194.93455364186082</v>
          </cell>
          <cell r="AB132">
            <v>-0.29019882057363749</v>
          </cell>
          <cell r="AC132">
            <v>0</v>
          </cell>
          <cell r="AD132">
            <v>-0.29019882057363749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-535.77507500000002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-535.77507500000002</v>
          </cell>
          <cell r="BD132">
            <v>-535.77507500000002</v>
          </cell>
          <cell r="BE132">
            <v>-535.77507500000002</v>
          </cell>
          <cell r="BF132">
            <v>-535.77507500000002</v>
          </cell>
          <cell r="BG132">
            <v>-535.77507500000002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-535.77507500000002</v>
          </cell>
          <cell r="BV132">
            <v>-535.77507500000002</v>
          </cell>
          <cell r="BW132">
            <v>-535.77507500000002</v>
          </cell>
          <cell r="BX132">
            <v>-535.77507500000002</v>
          </cell>
          <cell r="BY132">
            <v>-535.77507500000002</v>
          </cell>
          <cell r="CC132">
            <v>0</v>
          </cell>
          <cell r="CD132">
            <v>0</v>
          </cell>
          <cell r="CE132">
            <v>0</v>
          </cell>
          <cell r="CF132" t="str">
            <v xml:space="preserve"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595.94749245600042</v>
          </cell>
          <cell r="R133">
            <v>-251.27533483599836</v>
          </cell>
          <cell r="S133">
            <v>-10.254984196850273</v>
          </cell>
          <cell r="T133">
            <v>-286.97066170500148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405.64961087700249</v>
          </cell>
          <cell r="Z133">
            <v>998.17860344000019</v>
          </cell>
          <cell r="AA133">
            <v>-216.77900611873474</v>
          </cell>
          <cell r="AB133">
            <v>8.8091092508424063E-2</v>
          </cell>
          <cell r="AC133">
            <v>-9.7569248031482342E-2</v>
          </cell>
          <cell r="AD133">
            <v>-9.4781555230582879E-3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595.94749245600042</v>
          </cell>
          <cell r="AS133">
            <v>-251.27533483599836</v>
          </cell>
          <cell r="AT133">
            <v>-10.254984196850273</v>
          </cell>
          <cell r="AU133">
            <v>-286.97066170500148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-877.53257376300007</v>
          </cell>
          <cell r="AZ133">
            <v>-281.58508130699965</v>
          </cell>
          <cell r="BA133">
            <v>-532.86041614299802</v>
          </cell>
          <cell r="BB133">
            <v>-543.11540033984829</v>
          </cell>
          <cell r="BC133">
            <v>-830.08606204484977</v>
          </cell>
          <cell r="BD133">
            <v>-831.29379221685167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-847.53257376300007</v>
          </cell>
          <cell r="BR133">
            <v>-251.58508130699965</v>
          </cell>
          <cell r="BS133">
            <v>-502.86041614299802</v>
          </cell>
          <cell r="BT133">
            <v>-513.11540033984829</v>
          </cell>
          <cell r="BU133">
            <v>-800.08606204484977</v>
          </cell>
          <cell r="BV133">
            <v>-801.29379221685167</v>
          </cell>
          <cell r="BW133">
            <v>-1461.468395869852</v>
          </cell>
          <cell r="BX133">
            <v>-978.65184387285672</v>
          </cell>
          <cell r="BY133">
            <v>-1590.6072204357374</v>
          </cell>
          <cell r="BZ133">
            <v>86.139874999999989</v>
          </cell>
          <cell r="CA133">
            <v>-2.8554246210000165</v>
          </cell>
          <cell r="CB133">
            <v>298.95542462100002</v>
          </cell>
          <cell r="CC133">
            <v>-281.58508130699965</v>
          </cell>
          <cell r="CD133">
            <v>382.23987499999998</v>
          </cell>
          <cell r="CE133">
            <v>-663.82495630699964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595.94749245600042</v>
          </cell>
          <cell r="R134">
            <v>-251.27533483599836</v>
          </cell>
          <cell r="S134">
            <v>-10.254984196850273</v>
          </cell>
          <cell r="T134">
            <v>-286.97066170500148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405.64961087700249</v>
          </cell>
          <cell r="Z134">
            <v>998.17860344000019</v>
          </cell>
          <cell r="AA134">
            <v>-186.77900611873474</v>
          </cell>
          <cell r="AB134">
            <v>3.4381544544427114E-2</v>
          </cell>
          <cell r="AC134">
            <v>0</v>
          </cell>
          <cell r="AD134">
            <v>3.4381544544427114E-2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595.94749245600042</v>
          </cell>
          <cell r="AS134">
            <v>-251.27533483599836</v>
          </cell>
          <cell r="AT134">
            <v>-10.254984196850273</v>
          </cell>
          <cell r="AU134">
            <v>-286.97066170500148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-847.53257376300007</v>
          </cell>
          <cell r="AZ134">
            <v>-251.58508130699965</v>
          </cell>
          <cell r="BA134">
            <v>-502.86041614299802</v>
          </cell>
          <cell r="BB134">
            <v>-513.11540033984829</v>
          </cell>
          <cell r="BC134">
            <v>-800.08606204484977</v>
          </cell>
          <cell r="BD134">
            <v>-801.29379221685167</v>
          </cell>
          <cell r="BE134">
            <v>-1461.468395869852</v>
          </cell>
          <cell r="BF134">
            <v>-978.65184387285672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-847.53257376300007</v>
          </cell>
          <cell r="BR134">
            <v>-251.58508130699965</v>
          </cell>
          <cell r="BS134">
            <v>-502.86041614299802</v>
          </cell>
          <cell r="BT134">
            <v>-513.11540033984829</v>
          </cell>
          <cell r="BU134">
            <v>-800.08606204484977</v>
          </cell>
          <cell r="BV134">
            <v>-801.29379221685167</v>
          </cell>
          <cell r="BW134">
            <v>-1461.468395869852</v>
          </cell>
          <cell r="BX134">
            <v>-978.65184387285672</v>
          </cell>
          <cell r="BY134">
            <v>-1590.6072204357374</v>
          </cell>
          <cell r="BZ134">
            <v>86.139874999999989</v>
          </cell>
          <cell r="CA134">
            <v>-2.8554246210000165</v>
          </cell>
          <cell r="CB134">
            <v>298.95542462100002</v>
          </cell>
          <cell r="CC134">
            <v>-251.58508130699965</v>
          </cell>
          <cell r="CD134">
            <v>382.23987499999998</v>
          </cell>
          <cell r="CE134">
            <v>-633.82495630699964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>
            <v>0</v>
          </cell>
          <cell r="AC135">
            <v>-9.7569248031482342E-2</v>
          </cell>
          <cell r="AD135">
            <v>-9.7569248031482342E-2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 xml:space="preserve"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47.558428417285803</v>
          </cell>
          <cell r="T136">
            <v>-21.640834195668504</v>
          </cell>
          <cell r="U136">
            <v>2.8244104159981589</v>
          </cell>
          <cell r="V136">
            <v>-57.23175594150689</v>
          </cell>
          <cell r="W136">
            <v>31.669447855394424</v>
          </cell>
          <cell r="X136">
            <v>5.1598940377396048</v>
          </cell>
          <cell r="Y136">
            <v>-29.310037596407653</v>
          </cell>
          <cell r="Z136">
            <v>-961.60703299351542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-61.374269149178588</v>
          </cell>
          <cell r="AI136">
            <v>451.23160132242594</v>
          </cell>
          <cell r="AJ136">
            <v>-273.17633927222118</v>
          </cell>
          <cell r="AK136">
            <v>-309.61031192671675</v>
          </cell>
          <cell r="AL136">
            <v>44.178295141698243</v>
          </cell>
          <cell r="AM136">
            <v>771.34997909165463</v>
          </cell>
          <cell r="AN136">
            <v>-209.11460288629979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-926.02920878193447</v>
          </cell>
          <cell r="AS136">
            <v>31.054857643639238</v>
          </cell>
          <cell r="AT136">
            <v>-403.67317290514012</v>
          </cell>
          <cell r="AU136">
            <v>251.53550507655268</v>
          </cell>
          <cell r="AV136">
            <v>312.43472234271491</v>
          </cell>
          <cell r="AW136">
            <v>-101.41005108320513</v>
          </cell>
          <cell r="AX136">
            <v>-739.68053123626021</v>
          </cell>
          <cell r="AZ136">
            <v>-93.656842837816058</v>
          </cell>
          <cell r="BA136">
            <v>-123.97625434335541</v>
          </cell>
          <cell r="BB136">
            <v>-76.417825926069611</v>
          </cell>
          <cell r="BC136">
            <v>-98.058660121738114</v>
          </cell>
          <cell r="BD136">
            <v>-95.234249705739956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68.089229001191995</v>
          </cell>
          <cell r="BL136">
            <v>-205.08711027102919</v>
          </cell>
          <cell r="BM136">
            <v>-514.69742219774594</v>
          </cell>
          <cell r="BN136">
            <v>-470.51912705604769</v>
          </cell>
          <cell r="BO136">
            <v>300.83085203560694</v>
          </cell>
          <cell r="BP136">
            <v>91.716249149307146</v>
          </cell>
          <cell r="BR136">
            <v>228.11126033423932</v>
          </cell>
          <cell r="BS136">
            <v>259.16611797787857</v>
          </cell>
          <cell r="BT136">
            <v>-144.50705492726161</v>
          </cell>
          <cell r="BU136">
            <v>107.02845014929107</v>
          </cell>
          <cell r="BV136">
            <v>419.46317249200598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-0.79000766994919547</v>
          </cell>
          <cell r="R138">
            <v>-0.43049320683379838</v>
          </cell>
          <cell r="S138">
            <v>-0.48403066273858475</v>
          </cell>
          <cell r="T138">
            <v>-3.8852950773584048E-2</v>
          </cell>
          <cell r="U138">
            <v>-0.3206496208671315</v>
          </cell>
          <cell r="V138">
            <v>9.562612705269638E-2</v>
          </cell>
          <cell r="W138">
            <v>-0.65205444179038829</v>
          </cell>
          <cell r="X138">
            <v>-5.8027305690301609E-2</v>
          </cell>
          <cell r="Y138">
            <v>-0.48998102346839589</v>
          </cell>
          <cell r="Z138">
            <v>-0.56185284450601147</v>
          </cell>
          <cell r="AA138">
            <v>-4.2729845599122473</v>
          </cell>
          <cell r="AE138">
            <v>-0.53521054154452552</v>
          </cell>
          <cell r="AF138">
            <v>2.7754264239313552E-2</v>
          </cell>
          <cell r="AG138">
            <v>-1.1456093074019198</v>
          </cell>
          <cell r="AH138">
            <v>-0.35615567751754668</v>
          </cell>
          <cell r="AI138">
            <v>-0.52217327172586681</v>
          </cell>
          <cell r="AJ138">
            <v>-9.847940856806757E-2</v>
          </cell>
          <cell r="AK138">
            <v>-0.34687602043023491</v>
          </cell>
          <cell r="AL138">
            <v>-1.9635869476435593E-2</v>
          </cell>
          <cell r="AM138">
            <v>-0.67223226203119335</v>
          </cell>
          <cell r="AN138">
            <v>-8.2522905259526158E-2</v>
          </cell>
          <cell r="AO138">
            <v>-0.51089136392136736</v>
          </cell>
          <cell r="AP138">
            <v>2.5497384360563369E-2</v>
          </cell>
          <cell r="AQ138">
            <v>-6.0702067402903279E-2</v>
          </cell>
          <cell r="AR138">
            <v>0.35560163745272433</v>
          </cell>
          <cell r="AS138">
            <v>-7.4337529316251705E-2</v>
          </cell>
          <cell r="AT138">
            <v>3.8142608987282056E-2</v>
          </cell>
          <cell r="AU138">
            <v>5.9626457794483521E-2</v>
          </cell>
          <cell r="AV138">
            <v>-2.6226399563103409E-2</v>
          </cell>
          <cell r="AW138">
            <v>-0.11526199652913197</v>
          </cell>
          <cell r="AX138">
            <v>2.0177820240805056E-2</v>
          </cell>
          <cell r="AY138">
            <v>-0.55180097298288122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-3.2038829918709091</v>
          </cell>
          <cell r="BG138">
            <v>-3.2619102975612089</v>
          </cell>
          <cell r="BH138">
            <v>-0.56135062059688057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-2.9767499629488472</v>
          </cell>
          <cell r="BN138">
            <v>-2.9963858324252834</v>
          </cell>
          <cell r="BO138">
            <v>-3.6686180944564768</v>
          </cell>
          <cell r="BP138">
            <v>-3.7511409997160028</v>
          </cell>
          <cell r="BQ138">
            <v>9.5496476139996216E-3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0.34001015278412228</v>
          </cell>
          <cell r="BW138">
            <v>0.45238010144146967</v>
          </cell>
          <cell r="BX138">
            <v>0.46473510258556772</v>
          </cell>
          <cell r="BY138">
            <v>0.48923070215479392</v>
          </cell>
          <cell r="BZ138">
            <v>-0.39553762640049328</v>
          </cell>
          <cell r="CA138">
            <v>-4.0176828879510539E-2</v>
          </cell>
          <cell r="CB138">
            <v>-0.71847181882567046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-0.78861382354874565</v>
          </cell>
          <cell r="R139">
            <v>-0.428913514246622</v>
          </cell>
          <cell r="S139">
            <v>-0.48403066273858475</v>
          </cell>
          <cell r="T139">
            <v>0.45521913663916991</v>
          </cell>
          <cell r="U139">
            <v>-0.32058710341698765</v>
          </cell>
          <cell r="V139">
            <v>9.562612705269638E-2</v>
          </cell>
          <cell r="W139">
            <v>-0.65205444179038829</v>
          </cell>
          <cell r="X139">
            <v>-5.8027305690301609E-2</v>
          </cell>
          <cell r="Y139">
            <v>-0.48998102346839589</v>
          </cell>
          <cell r="Z139">
            <v>-0.56185284450601147</v>
          </cell>
          <cell r="AA139">
            <v>-3.623055930701176</v>
          </cell>
          <cell r="AE139">
            <v>-0.53521054154452552</v>
          </cell>
          <cell r="AF139">
            <v>0.17802058312874625</v>
          </cell>
          <cell r="AG139">
            <v>-1.1456093074019198</v>
          </cell>
          <cell r="AH139">
            <v>-0.35615567751754668</v>
          </cell>
          <cell r="AI139">
            <v>-0.52217327172586681</v>
          </cell>
          <cell r="AJ139">
            <v>-9.847940856806757E-2</v>
          </cell>
          <cell r="AK139">
            <v>0.15026252906350845</v>
          </cell>
          <cell r="AL139">
            <v>-1.9635869476435593E-2</v>
          </cell>
          <cell r="AM139">
            <v>-0.67223226203119335</v>
          </cell>
          <cell r="AN139">
            <v>-8.2522905259526158E-2</v>
          </cell>
          <cell r="AO139">
            <v>-0.51089136392136736</v>
          </cell>
          <cell r="AP139">
            <v>2.5497384360563369E-2</v>
          </cell>
          <cell r="AQ139">
            <v>-5.8147900931788565E-2</v>
          </cell>
          <cell r="AR139">
            <v>0.35699548385317414</v>
          </cell>
          <cell r="AS139">
            <v>-7.275783672907532E-2</v>
          </cell>
          <cell r="AT139">
            <v>3.8142608987282056E-2</v>
          </cell>
          <cell r="AU139">
            <v>0.55369854520723749</v>
          </cell>
          <cell r="AV139">
            <v>0.47084963248049611</v>
          </cell>
          <cell r="AW139">
            <v>-0.11526199652913197</v>
          </cell>
          <cell r="AX139">
            <v>2.0177820240805056E-2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-1.8940771017727429</v>
          </cell>
          <cell r="BF139">
            <v>-2.5539543626598382</v>
          </cell>
          <cell r="BG139">
            <v>-2.6119816683501371</v>
          </cell>
          <cell r="BH139">
            <v>-0.41108430170744792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-2.4796076236291791</v>
          </cell>
          <cell r="BM139">
            <v>-2.3293450945656708</v>
          </cell>
          <cell r="BN139">
            <v>-2.3489809640421075</v>
          </cell>
          <cell r="BO139">
            <v>-3.0212132260733009</v>
          </cell>
          <cell r="BP139">
            <v>-3.1037361313328269</v>
          </cell>
          <cell r="BQ139">
            <v>1.2103814085114352E-2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0.81591281917577452</v>
          </cell>
          <cell r="BV139">
            <v>0.34253391361201752</v>
          </cell>
          <cell r="BW139">
            <v>0.45490386226936463</v>
          </cell>
          <cell r="BX139">
            <v>0.46725886341346268</v>
          </cell>
          <cell r="BY139">
            <v>0.49175446298268977</v>
          </cell>
          <cell r="BZ139">
            <v>-0.39553762640049328</v>
          </cell>
          <cell r="CA139">
            <v>-4.0176828879510539E-2</v>
          </cell>
          <cell r="CB139">
            <v>-0.71847181882567046</v>
          </cell>
          <cell r="CC139">
            <v>-1.1949961818127197</v>
          </cell>
          <cell r="CD139">
            <v>-1.1541862741056743</v>
          </cell>
          <cell r="CE139">
            <v>-4.0809907707045401E-2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76.535133318163403</v>
          </cell>
          <cell r="R142">
            <v>97.942742984624218</v>
          </cell>
          <cell r="S142">
            <v>53.422788509173181</v>
          </cell>
          <cell r="T142">
            <v>71.912813169509292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47.588840544149178</v>
          </cell>
          <cell r="Y142">
            <v>82.058772178296437</v>
          </cell>
          <cell r="Z142">
            <v>961.60703299351542</v>
          </cell>
          <cell r="AA142">
            <v>1106.5537343440355</v>
          </cell>
          <cell r="AE142">
            <v>253.7</v>
          </cell>
          <cell r="AF142">
            <v>1258.9000000000001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-16.309425259404492</v>
          </cell>
          <cell r="AR142">
            <v>-230.96486668183661</v>
          </cell>
          <cell r="AS142">
            <v>-530.65725701537576</v>
          </cell>
          <cell r="AT142">
            <v>-320.2772114908268</v>
          </cell>
          <cell r="AY142">
            <v>197.42977902674491</v>
          </cell>
          <cell r="AZ142">
            <v>75.855150407826528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321.76810317205559</v>
          </cell>
          <cell r="BJ142">
            <v>383.14237232123514</v>
          </cell>
          <cell r="BK142">
            <v>-68.089229001190233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75.855150407826528</v>
          </cell>
          <cell r="CD142" t="e">
            <v>#REF!</v>
          </cell>
        </row>
        <row r="143">
          <cell r="L143">
            <v>82.168000000000006</v>
          </cell>
          <cell r="N143">
            <v>82.168000000000006</v>
          </cell>
          <cell r="Q143">
            <v>152.01283043028573</v>
          </cell>
          <cell r="R143">
            <v>34.773126812437603</v>
          </cell>
          <cell r="S143">
            <v>66.4884524018901</v>
          </cell>
          <cell r="T143">
            <v>19.435201437592379</v>
          </cell>
          <cell r="U143">
            <v>33.044557190524358</v>
          </cell>
          <cell r="V143">
            <v>41.019891418236647</v>
          </cell>
          <cell r="W143">
            <v>42.606146909500019</v>
          </cell>
          <cell r="X143">
            <v>0</v>
          </cell>
          <cell r="Y143">
            <v>0</v>
          </cell>
          <cell r="AB143">
            <v>7.6353047354769915E-2</v>
          </cell>
          <cell r="AC143">
            <v>0</v>
          </cell>
          <cell r="AD143">
            <v>7.6353047354769915E-2</v>
          </cell>
          <cell r="AE143">
            <v>80.968000000000018</v>
          </cell>
          <cell r="AF143">
            <v>226.39999999999998</v>
          </cell>
          <cell r="AG143">
            <v>643.80000000000007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-233.42687318756239</v>
          </cell>
          <cell r="AT143">
            <v>-98.811547598109911</v>
          </cell>
          <cell r="AY143">
            <v>-72.329566940000092</v>
          </cell>
          <cell r="AZ143">
            <v>46.319894589999898</v>
          </cell>
          <cell r="BA143">
            <v>25.815792559999913</v>
          </cell>
          <cell r="BH143">
            <v>-545.96420000000012</v>
          </cell>
          <cell r="BI143">
            <v>-168.72200000000001</v>
          </cell>
          <cell r="BJ143">
            <v>-391.11059999999998</v>
          </cell>
          <cell r="BK143">
            <v>78.130235950914539</v>
          </cell>
          <cell r="BQ143">
            <v>473.63463306000006</v>
          </cell>
          <cell r="BR143">
            <v>215.04189458999991</v>
          </cell>
          <cell r="BS143">
            <v>416.9263925599999</v>
          </cell>
          <cell r="BZ143">
            <v>38.049000000000007</v>
          </cell>
          <cell r="CA143">
            <v>40.092517940000093</v>
          </cell>
          <cell r="CB143">
            <v>60.301548543399676</v>
          </cell>
          <cell r="CC143">
            <v>46.319894589999898</v>
          </cell>
          <cell r="CD143">
            <v>-35.185500000000047</v>
          </cell>
          <cell r="CE143">
            <v>81.505394589999952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38.131343649426853</v>
          </cell>
          <cell r="R144">
            <v>32.850204666647272</v>
          </cell>
          <cell r="S144">
            <v>34.492764524568877</v>
          </cell>
          <cell r="T144">
            <v>30.836777536248412</v>
          </cell>
          <cell r="U144">
            <v>40.335458439382421</v>
          </cell>
          <cell r="V144">
            <v>28.935680613889957</v>
          </cell>
          <cell r="W144">
            <v>83.662562643246162</v>
          </cell>
          <cell r="X144">
            <v>52.748734581888783</v>
          </cell>
          <cell r="Y144">
            <v>52.748734581888783</v>
          </cell>
          <cell r="AA144">
            <v>512.93305881892422</v>
          </cell>
          <cell r="AB144">
            <v>5.3709547963996948E-2</v>
          </cell>
          <cell r="AC144">
            <v>0</v>
          </cell>
          <cell r="AD144">
            <v>5.3709547963996948E-2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-600.46865635057316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-247.67332709439859</v>
          </cell>
          <cell r="BH144">
            <v>-571.36779999999999</v>
          </cell>
          <cell r="BI144">
            <v>2.7899999999999991</v>
          </cell>
          <cell r="BJ144">
            <v>-378.46139999999997</v>
          </cell>
          <cell r="BK144">
            <v>237.14163595091455</v>
          </cell>
          <cell r="BQ144">
            <v>593.84441651560064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-0.83809920439894015</v>
          </cell>
          <cell r="CF144">
            <v>-2.6822961513764731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66.711860024399471</v>
          </cell>
          <cell r="R146">
            <v>96.791493494399347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8.8335288710400555</v>
          </cell>
          <cell r="AP146">
            <v>86.35228332999958</v>
          </cell>
          <cell r="AQ146">
            <v>187.00347658439969</v>
          </cell>
          <cell r="AR146">
            <v>66.711860024399471</v>
          </cell>
          <cell r="AS146">
            <v>96.791493494399347</v>
          </cell>
          <cell r="AT146">
            <v>27.433528871040053</v>
          </cell>
        </row>
        <row r="147">
          <cell r="Q147">
            <v>9.8232732937639327</v>
          </cell>
          <cell r="R147">
            <v>1.1512494902248704</v>
          </cell>
          <cell r="S147">
            <v>25.989259638133127</v>
          </cell>
          <cell r="T147">
            <v>49.679284298469241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9.8232732937639327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1062.0999999999999</v>
          </cell>
          <cell r="R150">
            <v>1060.5999999999999</v>
          </cell>
          <cell r="S150">
            <v>1075.2</v>
          </cell>
          <cell r="T150">
            <v>0</v>
          </cell>
          <cell r="U150">
            <v>0</v>
          </cell>
          <cell r="AP150">
            <v>1027.0999999999999</v>
          </cell>
          <cell r="AQ150">
            <v>1074.2</v>
          </cell>
          <cell r="AR150">
            <v>1062.0999999999999</v>
          </cell>
          <cell r="AS150">
            <v>1060.5999999999999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54.716666666666669</v>
          </cell>
          <cell r="R152">
            <v>54.716666666666669</v>
          </cell>
          <cell r="S152">
            <v>54.716666666666669</v>
          </cell>
          <cell r="T152">
            <v>54.716666666666669</v>
          </cell>
          <cell r="U152">
            <v>54.716666666666669</v>
          </cell>
          <cell r="V152">
            <v>54.716666666666669</v>
          </cell>
          <cell r="W152">
            <v>54.716666666666669</v>
          </cell>
          <cell r="X152">
            <v>54.716666666666669</v>
          </cell>
          <cell r="Y152">
            <v>54.716666666666669</v>
          </cell>
          <cell r="Z152">
            <v>54.716666666666669</v>
          </cell>
          <cell r="AP152">
            <v>54.716666666666669</v>
          </cell>
          <cell r="AQ152">
            <v>54.716666666666669</v>
          </cell>
          <cell r="AR152">
            <v>54.716666666666669</v>
          </cell>
          <cell r="AS152">
            <v>54.716666666666669</v>
          </cell>
          <cell r="AT152">
            <v>54.716666666666669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 xml:space="preserve"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939.49260787227013</v>
          </cell>
          <cell r="Z166">
            <v>1423.5621228785751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726.33585039237164</v>
          </cell>
          <cell r="AF166">
            <v>1438.1227019431008</v>
          </cell>
          <cell r="AG166">
            <v>1024.6103000000001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1386.8531636086091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84.812244062340596</v>
          </cell>
          <cell r="AS166">
            <v>-84.714520930341223</v>
          </cell>
          <cell r="AT166">
            <v>151.13800163256019</v>
          </cell>
          <cell r="AU166">
            <v>52.385205731226279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4301.1716418341994</v>
          </cell>
          <cell r="BB166">
            <v>5477.3676340074853</v>
          </cell>
          <cell r="BC166">
            <v>6848.2653596374657</v>
          </cell>
          <cell r="BD166">
            <v>8344.2977585040589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4408.3391083856923</v>
          </cell>
          <cell r="BK166">
            <v>5433.3970989264171</v>
          </cell>
          <cell r="BL166">
            <v>6751.9096188251733</v>
          </cell>
          <cell r="BM166">
            <v>8138.7627824337824</v>
          </cell>
          <cell r="BN166">
            <v>9503.0604283901212</v>
          </cell>
          <cell r="BQ166">
            <v>-49.266320574659602</v>
          </cell>
          <cell r="BR166">
            <v>-22.452945621152274</v>
          </cell>
          <cell r="BS166">
            <v>-107.16746655149332</v>
          </cell>
          <cell r="BT166">
            <v>43.970535081066949</v>
          </cell>
          <cell r="BU166">
            <v>96.355740812292964</v>
          </cell>
          <cell r="BV166">
            <v>205.53497607027657</v>
          </cell>
          <cell r="BW166">
            <v>354.48921096936283</v>
          </cell>
          <cell r="BZ166">
            <v>6.1338717767530824</v>
          </cell>
          <cell r="CA166">
            <v>6.047567621166456</v>
          </cell>
        </row>
        <row r="167">
          <cell r="Q167">
            <v>918.67541202805035</v>
          </cell>
          <cell r="R167">
            <v>1041.3214851985499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1300.8273561133799</v>
          </cell>
          <cell r="W167">
            <v>1030.2689678214899</v>
          </cell>
          <cell r="X167">
            <v>1285.17972252666</v>
          </cell>
          <cell r="Y167">
            <v>916.57072490871997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653.77829999999994</v>
          </cell>
          <cell r="AF167">
            <v>1354.6194</v>
          </cell>
          <cell r="AG167">
            <v>786.88030000000003</v>
          </cell>
          <cell r="AH167">
            <v>1121.4405222222222</v>
          </cell>
          <cell r="AI167">
            <v>935.23733791019799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-76.766353117949848</v>
          </cell>
          <cell r="AQ167">
            <v>-135.55540350363995</v>
          </cell>
          <cell r="AR167">
            <v>131.7951120280502</v>
          </cell>
          <cell r="AS167">
            <v>-80.119037023672178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53.450273260501262</v>
          </cell>
          <cell r="AY167">
            <v>1796.0759433784101</v>
          </cell>
          <cell r="AZ167">
            <v>2714.7513554064603</v>
          </cell>
          <cell r="BA167">
            <v>3756.0728406050102</v>
          </cell>
          <cell r="BB167">
            <v>4816.5348294887908</v>
          </cell>
          <cell r="BC167">
            <v>5999.9937413490998</v>
          </cell>
          <cell r="BD167">
            <v>7175.3436127189998</v>
          </cell>
          <cell r="BE167">
            <v>8476.170968832379</v>
          </cell>
          <cell r="BH167">
            <v>2008.3977</v>
          </cell>
          <cell r="BI167">
            <v>2795.2779999999998</v>
          </cell>
          <cell r="BJ167">
            <v>3916.7185222222224</v>
          </cell>
          <cell r="BK167">
            <v>4851.9558601324197</v>
          </cell>
          <cell r="BL167">
            <v>6045.4626980426183</v>
          </cell>
          <cell r="BM167">
            <v>7065.4502935401251</v>
          </cell>
          <cell r="BN167">
            <v>8312.8273763930047</v>
          </cell>
          <cell r="BQ167">
            <v>-212.32175662158997</v>
          </cell>
          <cell r="BR167">
            <v>-80.526644593539771</v>
          </cell>
          <cell r="BS167">
            <v>-160.64568161721201</v>
          </cell>
          <cell r="BT167">
            <v>-35.421030643630175</v>
          </cell>
          <cell r="BU167">
            <v>-45.468956693518301</v>
          </cell>
          <cell r="BV167">
            <v>109.89331917887466</v>
          </cell>
          <cell r="BW167">
            <v>163.34359243937433</v>
          </cell>
          <cell r="BZ167">
            <v>5.3740896910432614</v>
          </cell>
          <cell r="CA167">
            <v>5.4148154420961596</v>
          </cell>
        </row>
        <row r="168">
          <cell r="Q168">
            <v>612.18613506100019</v>
          </cell>
          <cell r="R168">
            <v>752.90155518899996</v>
          </cell>
          <cell r="S168">
            <v>709.49727737799981</v>
          </cell>
          <cell r="T168">
            <v>851.27870428699998</v>
          </cell>
          <cell r="U168">
            <v>803.17442898100001</v>
          </cell>
          <cell r="V168">
            <v>972.70713087999991</v>
          </cell>
          <cell r="W168">
            <v>690.39096822800002</v>
          </cell>
          <cell r="X168">
            <v>919.5669539930002</v>
          </cell>
          <cell r="Y168">
            <v>560.75002455699996</v>
          </cell>
          <cell r="Z168">
            <v>976.01564914280027</v>
          </cell>
          <cell r="AA168">
            <v>9152.5181370445007</v>
          </cell>
          <cell r="AB168">
            <v>8.0643945886236565</v>
          </cell>
          <cell r="AC168" t="e">
            <v>#VALUE!</v>
          </cell>
          <cell r="AD168">
            <v>8.0643945886236565</v>
          </cell>
          <cell r="AE168">
            <v>372.33579999999995</v>
          </cell>
          <cell r="AF168">
            <v>1072.5493999999999</v>
          </cell>
          <cell r="AG168">
            <v>494.41030000000001</v>
          </cell>
          <cell r="AH168">
            <v>798.19579999999996</v>
          </cell>
          <cell r="AI168">
            <v>600.26139999999998</v>
          </cell>
          <cell r="AJ168">
            <v>857.12189999999987</v>
          </cell>
          <cell r="AK168">
            <v>668.19430000000011</v>
          </cell>
          <cell r="AL168">
            <v>897.23910000000001</v>
          </cell>
          <cell r="AP168">
            <v>-28.368856882299951</v>
          </cell>
          <cell r="AQ168">
            <v>-112.46703376999994</v>
          </cell>
          <cell r="AR168">
            <v>117.77583506100018</v>
          </cell>
          <cell r="AS168">
            <v>-45.294244810999999</v>
          </cell>
          <cell r="AT168">
            <v>109.23587737799983</v>
          </cell>
          <cell r="AU168">
            <v>-5.8431957129998864</v>
          </cell>
          <cell r="AV168">
            <v>134.98012898099989</v>
          </cell>
          <cell r="AW168">
            <v>75.468030879999901</v>
          </cell>
          <cell r="AY168">
            <v>1304.0493093476998</v>
          </cell>
          <cell r="AZ168">
            <v>1916.2354444087</v>
          </cell>
          <cell r="BA168">
            <v>2669.1369995977002</v>
          </cell>
          <cell r="BB168">
            <v>3378.6342769757002</v>
          </cell>
          <cell r="BC168">
            <v>4229.9129812626998</v>
          </cell>
          <cell r="BD168">
            <v>5033.0874102437001</v>
          </cell>
          <cell r="BE168">
            <v>6005.7945411236997</v>
          </cell>
          <cell r="BH168">
            <v>1444.8851999999999</v>
          </cell>
          <cell r="BI168">
            <v>1939.2954999999999</v>
          </cell>
          <cell r="BJ168">
            <v>2737.4913000000001</v>
          </cell>
          <cell r="BK168">
            <v>3337.7527</v>
          </cell>
          <cell r="BL168">
            <v>4194.8746000000001</v>
          </cell>
          <cell r="BM168">
            <v>4863.0688999999993</v>
          </cell>
          <cell r="BN168">
            <v>5760.3079999999991</v>
          </cell>
          <cell r="BQ168">
            <v>-140.83589065230001</v>
          </cell>
          <cell r="BR168">
            <v>-23.060055591299829</v>
          </cell>
          <cell r="BS168">
            <v>-68.354300402299941</v>
          </cell>
          <cell r="BT168">
            <v>40.881576975699772</v>
          </cell>
          <cell r="BU168">
            <v>35.038381262699659</v>
          </cell>
          <cell r="BV168">
            <v>170.0185102437008</v>
          </cell>
          <cell r="BW168">
            <v>245.48654112370059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547.25089320100017</v>
          </cell>
          <cell r="R169">
            <v>273.53488764100001</v>
          </cell>
          <cell r="S169">
            <v>633.26266243399982</v>
          </cell>
          <cell r="T169">
            <v>407.06395279499992</v>
          </cell>
          <cell r="U169">
            <v>716.37736025599997</v>
          </cell>
          <cell r="V169">
            <v>457.37705655100001</v>
          </cell>
          <cell r="W169">
            <v>587.30996725600005</v>
          </cell>
          <cell r="AE169">
            <v>300.03099999999995</v>
          </cell>
          <cell r="AF169">
            <v>412.96669999999995</v>
          </cell>
          <cell r="AG169">
            <v>411.47919999999999</v>
          </cell>
          <cell r="AH169">
            <v>256.96799999999996</v>
          </cell>
          <cell r="AI169">
            <v>517.72820000000002</v>
          </cell>
          <cell r="AJ169">
            <v>367.72089999999997</v>
          </cell>
          <cell r="AK169">
            <v>564.85660000000007</v>
          </cell>
          <cell r="AL169">
            <v>375.6336</v>
          </cell>
          <cell r="AP169">
            <v>-56.474356882299986</v>
          </cell>
          <cell r="AQ169">
            <v>-44.584800674999997</v>
          </cell>
          <cell r="AR169">
            <v>135.77169320100018</v>
          </cell>
          <cell r="AT169">
            <v>115.53446243399981</v>
          </cell>
          <cell r="AU169">
            <v>39.343052794999949</v>
          </cell>
          <cell r="AV169">
            <v>151.5207602559999</v>
          </cell>
          <cell r="AW169">
            <v>81.743456551000008</v>
          </cell>
          <cell r="AY169">
            <v>611.93854244269994</v>
          </cell>
          <cell r="AZ169">
            <v>1159.1894356437001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1124.4768999999999</v>
          </cell>
          <cell r="BJ169">
            <v>1381.4449</v>
          </cell>
          <cell r="BK169">
            <v>1899.1731</v>
          </cell>
          <cell r="BL169">
            <v>2266.8939999999998</v>
          </cell>
          <cell r="BM169">
            <v>2831.7505999999998</v>
          </cell>
          <cell r="BN169">
            <v>3207.3842</v>
          </cell>
          <cell r="BQ169">
            <v>-101.05915755729995</v>
          </cell>
          <cell r="BR169">
            <v>34.712535643700221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357.67769876969987</v>
          </cell>
          <cell r="BW169">
            <v>439.42115532069965</v>
          </cell>
          <cell r="BZ169">
            <v>2.2150685695720389</v>
          </cell>
          <cell r="CA169">
            <v>2.0304173972935824</v>
          </cell>
        </row>
        <row r="170">
          <cell r="Q170">
            <v>64.935241859999991</v>
          </cell>
          <cell r="R170">
            <v>479.36666754800001</v>
          </cell>
          <cell r="S170">
            <v>76.234614944000015</v>
          </cell>
          <cell r="T170">
            <v>444.214751492</v>
          </cell>
          <cell r="U170">
            <v>86.797068725000017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659.58270000000005</v>
          </cell>
          <cell r="AG170">
            <v>82.931100000000001</v>
          </cell>
          <cell r="AH170">
            <v>541.2278</v>
          </cell>
          <cell r="AI170">
            <v>82.533199999999994</v>
          </cell>
          <cell r="AJ170">
            <v>489.40099999999995</v>
          </cell>
          <cell r="AK170">
            <v>103.3377</v>
          </cell>
          <cell r="AL170">
            <v>521.60550000000001</v>
          </cell>
          <cell r="AP170">
            <v>28.105500000000006</v>
          </cell>
          <cell r="AQ170">
            <v>-67.882233095000061</v>
          </cell>
          <cell r="AR170">
            <v>-17.99585814000001</v>
          </cell>
          <cell r="AT170">
            <v>-6.298585055999979</v>
          </cell>
          <cell r="AU170">
            <v>-45.186248507999949</v>
          </cell>
          <cell r="AV170">
            <v>-16.540631274999981</v>
          </cell>
          <cell r="AW170">
            <v>-6.2754256710001073</v>
          </cell>
          <cell r="AY170">
            <v>692.11076690499999</v>
          </cell>
          <cell r="AZ170">
            <v>757.04600876500001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1843.6591114739999</v>
          </cell>
          <cell r="BE170">
            <v>2358.9891858029996</v>
          </cell>
          <cell r="BH170">
            <v>731.88750000000005</v>
          </cell>
          <cell r="BI170">
            <v>814.81860000000006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-171.11855725100031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278.76066448540001</v>
          </cell>
          <cell r="T171">
            <v>262.92810880995995</v>
          </cell>
          <cell r="U171">
            <v>309.66857646900002</v>
          </cell>
          <cell r="V171">
            <v>275.746238785</v>
          </cell>
          <cell r="W171">
            <v>299.01292254214991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3197.1848572169438</v>
          </cell>
          <cell r="AB171">
            <v>2.7631307308090571</v>
          </cell>
          <cell r="AC171" t="e">
            <v>#VALUE!</v>
          </cell>
          <cell r="AD171">
            <v>2.7631307308090571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42.468576469000027</v>
          </cell>
          <cell r="AW171">
            <v>8.2462387850000027</v>
          </cell>
          <cell r="AY171">
            <v>365.20456975399998</v>
          </cell>
          <cell r="AZ171">
            <v>595.62039539600005</v>
          </cell>
          <cell r="BA171">
            <v>804.32607191900001</v>
          </cell>
          <cell r="BB171">
            <v>1083.0867364044002</v>
          </cell>
          <cell r="BC171">
            <v>1346.0148452143601</v>
          </cell>
          <cell r="BD171">
            <v>1655.6834216833599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-64.379604604000065</v>
          </cell>
          <cell r="BS171">
            <v>-95.673928080999985</v>
          </cell>
          <cell r="BT171">
            <v>-66.913263595599915</v>
          </cell>
          <cell r="BU171">
            <v>-53.985154785639963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87.581100000000021</v>
          </cell>
          <cell r="R172">
            <v>75.481886342485012</v>
          </cell>
          <cell r="S172">
            <v>100.79985627792065</v>
          </cell>
          <cell r="T172">
            <v>96.822372804126232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>
            <v>0</v>
          </cell>
          <cell r="AD172">
            <v>1.0069033117662627</v>
          </cell>
          <cell r="AE172">
            <v>79.530992176990523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-5.1146277089999614</v>
          </cell>
          <cell r="AR172">
            <v>8.0811000000000206</v>
          </cell>
          <cell r="AS172">
            <v>-11.318113657514985</v>
          </cell>
          <cell r="AT172">
            <v>10.399856277920648</v>
          </cell>
          <cell r="AU172">
            <v>6.4223728041262262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299.76755609648512</v>
          </cell>
          <cell r="BB172">
            <v>400.56741237440576</v>
          </cell>
          <cell r="BC172">
            <v>497.38978517853201</v>
          </cell>
          <cell r="BD172">
            <v>617.34315451465079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415.73099217699053</v>
          </cell>
          <cell r="BL172">
            <v>506.1309921769905</v>
          </cell>
          <cell r="BM172">
            <v>602.73099217699053</v>
          </cell>
          <cell r="BN172">
            <v>699.43099217699057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-8.7412069984584946</v>
          </cell>
          <cell r="BV172">
            <v>14.612162337660266</v>
          </cell>
          <cell r="BW172">
            <v>24.713482427268332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133.22379018051501</v>
          </cell>
          <cell r="S173">
            <v>177.96080820747937</v>
          </cell>
          <cell r="T173">
            <v>166.10573600583371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208.75756498844049</v>
          </cell>
          <cell r="AA173">
            <v>1975.8815134072579</v>
          </cell>
          <cell r="AB173">
            <v>1.7562274190427944</v>
          </cell>
          <cell r="AC173">
            <v>0</v>
          </cell>
          <cell r="AD173">
            <v>1.7562274190427944</v>
          </cell>
          <cell r="AE173">
            <v>140.46900782300949</v>
          </cell>
          <cell r="AF173">
            <v>140.5</v>
          </cell>
          <cell r="AG173">
            <v>140.5</v>
          </cell>
          <cell r="AH173">
            <v>153.19999999999999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-27.369007823009511</v>
          </cell>
          <cell r="AQ173">
            <v>-25.100000000000065</v>
          </cell>
          <cell r="AR173">
            <v>2.3347256419999951</v>
          </cell>
          <cell r="AS173">
            <v>-19.976209819484978</v>
          </cell>
          <cell r="AT173">
            <v>18.36080820747938</v>
          </cell>
          <cell r="AU173">
            <v>6.505736005833711</v>
          </cell>
          <cell r="AV173">
            <v>19.115207132881238</v>
          </cell>
          <cell r="AW173">
            <v>-1.8550813046081487</v>
          </cell>
          <cell r="AY173">
            <v>228.49999999999991</v>
          </cell>
          <cell r="AZ173">
            <v>371.33472564199991</v>
          </cell>
          <cell r="BA173">
            <v>504.55851582251489</v>
          </cell>
          <cell r="BB173">
            <v>682.51932402999432</v>
          </cell>
          <cell r="BC173">
            <v>848.62506003582803</v>
          </cell>
          <cell r="BD173">
            <v>1038.3402671687093</v>
          </cell>
          <cell r="BE173">
            <v>1207.2851858641011</v>
          </cell>
          <cell r="BH173">
            <v>280.96900782300952</v>
          </cell>
          <cell r="BI173">
            <v>421.46900782300952</v>
          </cell>
          <cell r="BJ173">
            <v>574.66900782300945</v>
          </cell>
          <cell r="BK173">
            <v>734.26900782300947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-51.749683793015151</v>
          </cell>
          <cell r="BU173">
            <v>-45.243947787181469</v>
          </cell>
          <cell r="BV173">
            <v>-26.128740654300145</v>
          </cell>
          <cell r="BW173">
            <v>-27.983821958908266</v>
          </cell>
          <cell r="BZ173">
            <v>0.76009865731527637</v>
          </cell>
          <cell r="CA173">
            <v>0.80062287181729352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65.378911245259999</v>
          </cell>
          <cell r="U174">
            <v>60.214436816019997</v>
          </cell>
          <cell r="V174">
            <v>49.163226856559994</v>
          </cell>
          <cell r="W174">
            <v>38.87063087264</v>
          </cell>
          <cell r="X174">
            <v>45.708496023000002</v>
          </cell>
          <cell r="Y174">
            <v>45.870645472</v>
          </cell>
          <cell r="Z174">
            <v>50.682198984188432</v>
          </cell>
          <cell r="AA174">
            <v>634.42619069857847</v>
          </cell>
          <cell r="AB174">
            <v>0.73449525917993053</v>
          </cell>
          <cell r="AC174">
            <v>0</v>
          </cell>
          <cell r="AD174">
            <v>0.73449525917993053</v>
          </cell>
          <cell r="AE174">
            <v>60.442500000000003</v>
          </cell>
          <cell r="AF174">
            <v>60.4</v>
          </cell>
          <cell r="AG174">
            <v>60.4</v>
          </cell>
          <cell r="AH174">
            <v>67.674722222222201</v>
          </cell>
          <cell r="AI174">
            <v>68.014937910197958</v>
          </cell>
          <cell r="AJ174">
            <v>68.014937910197958</v>
          </cell>
          <cell r="AK174">
            <v>67.71493791019796</v>
          </cell>
          <cell r="AL174">
            <v>67.989937910197952</v>
          </cell>
          <cell r="AP174">
            <v>-4.2526461975098897</v>
          </cell>
          <cell r="AQ174">
            <v>-4.913413935020003</v>
          </cell>
          <cell r="AR174">
            <v>-11.644321280419994</v>
          </cell>
          <cell r="AS174">
            <v>-5.7471745334221964</v>
          </cell>
          <cell r="AT174">
            <v>-11.836959757137961</v>
          </cell>
          <cell r="AU174">
            <v>-2.6360266649379582</v>
          </cell>
          <cell r="AV174">
            <v>-7.5005010941779631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343.91655567417013</v>
          </cell>
          <cell r="BD174">
            <v>404.13099249019012</v>
          </cell>
          <cell r="BE174">
            <v>453.29421934675014</v>
          </cell>
          <cell r="BH174">
            <v>120.8425</v>
          </cell>
          <cell r="BI174">
            <v>181.24250000000001</v>
          </cell>
          <cell r="BJ174">
            <v>248.91722222222222</v>
          </cell>
          <cell r="BK174">
            <v>316.93216013242017</v>
          </cell>
          <cell r="BL174">
            <v>384.94709804261811</v>
          </cell>
          <cell r="BM174">
            <v>452.66203595281604</v>
          </cell>
          <cell r="BN174">
            <v>520.65197386301395</v>
          </cell>
          <cell r="BQ174">
            <v>-9.1660601325298927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-41.030542368447982</v>
          </cell>
          <cell r="BV174">
            <v>-48.531043462625917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27.317772605470001</v>
          </cell>
          <cell r="R175">
            <v>17.786705797749999</v>
          </cell>
          <cell r="S175">
            <v>16.026068867319999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1.9944461786999981</v>
          </cell>
          <cell r="X175">
            <v>1.9449681834900003</v>
          </cell>
          <cell r="Y175">
            <v>1.891966696719994</v>
          </cell>
          <cell r="Z175">
            <v>-3.3399999999872421E-4</v>
          </cell>
          <cell r="AA175">
            <v>91.483594952479976</v>
          </cell>
          <cell r="AB175">
            <v>4.974173187738333E-2</v>
          </cell>
          <cell r="AC175" t="e">
            <v>#VALUE!</v>
          </cell>
          <cell r="AD175">
            <v>4.974173187738333E-2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16.960999999999999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0.43595249885999721</v>
          </cell>
          <cell r="AQ175">
            <v>12.039671910380003</v>
          </cell>
          <cell r="AR175">
            <v>15.247772605470001</v>
          </cell>
          <cell r="AS175">
            <v>2.2167057977499987</v>
          </cell>
          <cell r="AT175">
            <v>-0.93493113267999917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42.463397014709997</v>
          </cell>
          <cell r="BA175">
            <v>60.25010281246</v>
          </cell>
          <cell r="BB175">
            <v>76.276171679779992</v>
          </cell>
          <cell r="BC175">
            <v>80.149359197869998</v>
          </cell>
          <cell r="BD175">
            <v>82.441788301749995</v>
          </cell>
          <cell r="BE175">
            <v>85.652547893570002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47.271000000000001</v>
          </cell>
          <cell r="BL175">
            <v>65.641000000000005</v>
          </cell>
          <cell r="BM175">
            <v>82.519357587308292</v>
          </cell>
          <cell r="BN175">
            <v>97.167402529988834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29.005171679779991</v>
          </cell>
          <cell r="BU175">
            <v>14.508359197869986</v>
          </cell>
          <cell r="BV175">
            <v>-7.7569285558297452E-2</v>
          </cell>
          <cell r="BW175">
            <v>-11.514854636418832</v>
          </cell>
          <cell r="BZ175">
            <v>7.1788382384570096E-2</v>
          </cell>
          <cell r="CA175">
            <v>5.8793498229625228E-2</v>
          </cell>
        </row>
        <row r="176">
          <cell r="Q176">
            <v>35.094471764150001</v>
          </cell>
          <cell r="R176">
            <v>35.14656270695</v>
          </cell>
          <cell r="S176">
            <v>29.180717095710001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29.711161721580002</v>
          </cell>
          <cell r="X176">
            <v>29.501093009100003</v>
          </cell>
          <cell r="Y176">
            <v>16.481547299860001</v>
          </cell>
          <cell r="Z176">
            <v>54.881081765122673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30.444743670989389</v>
          </cell>
          <cell r="AJ176">
            <v>28.784751352719894</v>
          </cell>
          <cell r="AK176">
            <v>31.027972937692418</v>
          </cell>
          <cell r="AL176">
            <v>31.818774086118658</v>
          </cell>
          <cell r="AP176">
            <v>6.3351749155667676</v>
          </cell>
          <cell r="AQ176">
            <v>26.924484573620003</v>
          </cell>
          <cell r="AR176">
            <v>3.7944717641499999</v>
          </cell>
          <cell r="AS176">
            <v>8.0156187191585921</v>
          </cell>
          <cell r="AT176">
            <v>-1.264026575279388</v>
          </cell>
          <cell r="AU176">
            <v>2.9748062302501026</v>
          </cell>
          <cell r="AV176">
            <v>-5.0150723471624161</v>
          </cell>
          <cell r="AW176">
            <v>-3.2681930169386604</v>
          </cell>
          <cell r="AY176">
            <v>91.258528598020007</v>
          </cell>
          <cell r="AZ176">
            <v>126.35300036216999</v>
          </cell>
          <cell r="BA176">
            <v>161.49956306912</v>
          </cell>
          <cell r="BB176">
            <v>190.68028016483001</v>
          </cell>
          <cell r="BC176">
            <v>222.43983774780003</v>
          </cell>
          <cell r="BD176">
            <v>248.45273833832999</v>
          </cell>
          <cell r="BE176">
            <v>277.00331940750999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175.65930812033389</v>
          </cell>
          <cell r="BM176">
            <v>206.68728105802634</v>
          </cell>
          <cell r="BN176">
            <v>238.50605514414499</v>
          </cell>
          <cell r="BQ176">
            <v>91.258528598020007</v>
          </cell>
          <cell r="BR176">
            <v>37.05413125333677</v>
          </cell>
          <cell r="BS176">
            <v>45.069749972495373</v>
          </cell>
          <cell r="BT176">
            <v>43.805723397215992</v>
          </cell>
          <cell r="BU176">
            <v>46.780529627466109</v>
          </cell>
          <cell r="BV176">
            <v>41.76545728030365</v>
          </cell>
          <cell r="BW176">
            <v>38.497264263364997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20.491068197259999</v>
          </cell>
          <cell r="U177">
            <v>18.793302554930001</v>
          </cell>
          <cell r="V177">
            <v>20.673125192440001</v>
          </cell>
          <cell r="W177">
            <v>21.788663787080001</v>
          </cell>
          <cell r="X177">
            <v>23.042011341850003</v>
          </cell>
          <cell r="Y177">
            <v>10.44828470136</v>
          </cell>
          <cell r="Z177">
            <v>47.236163857398111</v>
          </cell>
          <cell r="AA177">
            <v>281.14187918592813</v>
          </cell>
          <cell r="AB177">
            <v>0.31086268638339837</v>
          </cell>
          <cell r="AC177">
            <v>0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26.854149303394049</v>
          </cell>
          <cell r="AK177">
            <v>26.855239421008392</v>
          </cell>
          <cell r="AL177">
            <v>29.218076853133606</v>
          </cell>
          <cell r="AP177">
            <v>0.79152494470999457</v>
          </cell>
          <cell r="AQ177">
            <v>4.8372196887000065</v>
          </cell>
          <cell r="AR177">
            <v>0.90397202589999992</v>
          </cell>
          <cell r="AS177">
            <v>2.0219692973000001</v>
          </cell>
          <cell r="AT177">
            <v>-5.8146729817142599</v>
          </cell>
          <cell r="AU177">
            <v>-6.3630811061340502</v>
          </cell>
          <cell r="AV177">
            <v>-8.0619368660783906</v>
          </cell>
          <cell r="AW177">
            <v>-8.5449516606936058</v>
          </cell>
          <cell r="AY177">
            <v>49.628744633410001</v>
          </cell>
          <cell r="AZ177">
            <v>72.532716659309997</v>
          </cell>
          <cell r="BA177">
            <v>97.554685956610001</v>
          </cell>
          <cell r="BB177">
            <v>118.66925955361</v>
          </cell>
          <cell r="BC177">
            <v>139.16032775087001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142.78339588210829</v>
          </cell>
          <cell r="BM177">
            <v>169.6386353031167</v>
          </cell>
          <cell r="BN177">
            <v>198.8567121562503</v>
          </cell>
          <cell r="BQ177">
            <v>49.628744633410001</v>
          </cell>
          <cell r="BR177">
            <v>6.5327166593099975</v>
          </cell>
          <cell r="BS177">
            <v>8.5546859566100011</v>
          </cell>
          <cell r="BT177">
            <v>2.7400129748957482</v>
          </cell>
          <cell r="BU177">
            <v>-3.6230681312382842</v>
          </cell>
          <cell r="BV177">
            <v>-11.685004997316696</v>
          </cell>
          <cell r="BW177">
            <v>-20.229956658010281</v>
          </cell>
          <cell r="BZ177">
            <v>0.12464347714469375</v>
          </cell>
          <cell r="CA177">
            <v>0.12788859604537731</v>
          </cell>
        </row>
        <row r="178">
          <cell r="Q178">
            <v>12.190499738249997</v>
          </cell>
          <cell r="R178">
            <v>10.12459340965</v>
          </cell>
          <cell r="S178">
            <v>8.0661434987099998</v>
          </cell>
          <cell r="T178">
            <v>11.26848938571</v>
          </cell>
          <cell r="U178">
            <v>7.2195980356000007</v>
          </cell>
          <cell r="V178">
            <v>7.8774558767399991</v>
          </cell>
          <cell r="W178">
            <v>7.9224979344999999</v>
          </cell>
          <cell r="X178">
            <v>6.4590816672500004</v>
          </cell>
          <cell r="Y178">
            <v>6.0332625985000004</v>
          </cell>
          <cell r="Z178">
            <v>7.6449179077245635</v>
          </cell>
          <cell r="AA178">
            <v>126.43632401724457</v>
          </cell>
          <cell r="AB178">
            <v>4.8919455424211347E-2</v>
          </cell>
          <cell r="AC178">
            <v>0</v>
          </cell>
          <cell r="AD178">
            <v>4.8919455424211347E-2</v>
          </cell>
          <cell r="AE178">
            <v>7.19886910883322</v>
          </cell>
          <cell r="AF178">
            <v>6.8000000000000007</v>
          </cell>
          <cell r="AG178">
            <v>9.3000000000000007</v>
          </cell>
          <cell r="AH178">
            <v>4.1309439877914071</v>
          </cell>
          <cell r="AI178">
            <v>3.5154970922751296</v>
          </cell>
          <cell r="AJ178">
            <v>1.9306020493258464</v>
          </cell>
          <cell r="AK178">
            <v>4.1727335166840263</v>
          </cell>
          <cell r="AL178">
            <v>2.6006972329850533</v>
          </cell>
          <cell r="AP178">
            <v>5.5436499708567784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4.5506464064348702</v>
          </cell>
          <cell r="AU178">
            <v>9.3378873363841528</v>
          </cell>
          <cell r="AV178">
            <v>3.0468645189159744</v>
          </cell>
          <cell r="AW178">
            <v>5.2767586437549454</v>
          </cell>
          <cell r="AY178">
            <v>41.629783964609999</v>
          </cell>
          <cell r="AZ178">
            <v>53.820283702859996</v>
          </cell>
          <cell r="BA178">
            <v>63.94487711251</v>
          </cell>
          <cell r="BB178">
            <v>72.011020611220005</v>
          </cell>
          <cell r="BC178">
            <v>83.279509996930003</v>
          </cell>
          <cell r="BD178">
            <v>90.499108032530003</v>
          </cell>
          <cell r="BE178">
            <v>98.376563909270004</v>
          </cell>
          <cell r="BH178">
            <v>0</v>
          </cell>
          <cell r="BI178">
            <v>23.298869108833223</v>
          </cell>
          <cell r="BJ178">
            <v>27.429813096624631</v>
          </cell>
          <cell r="BK178">
            <v>30.945310188899761</v>
          </cell>
          <cell r="BL178">
            <v>32.875912238225609</v>
          </cell>
          <cell r="BM178">
            <v>37.048645754909636</v>
          </cell>
          <cell r="BN178">
            <v>39.649342987894691</v>
          </cell>
          <cell r="BQ178">
            <v>41.629783964609999</v>
          </cell>
          <cell r="BR178">
            <v>30.521414594026773</v>
          </cell>
          <cell r="BS178">
            <v>36.515064015885372</v>
          </cell>
          <cell r="BT178">
            <v>41.065710422320244</v>
          </cell>
          <cell r="BU178">
            <v>50.403597758704393</v>
          </cell>
          <cell r="BV178">
            <v>53.450462277620368</v>
          </cell>
          <cell r="BW178">
            <v>58.727220921375313</v>
          </cell>
          <cell r="BZ178">
            <v>7.4592003832491288E-2</v>
          </cell>
          <cell r="CA178">
            <v>2.9446380889618252E-2</v>
          </cell>
        </row>
        <row r="179">
          <cell r="Q179">
            <v>155.65266027014036</v>
          </cell>
          <cell r="R179">
            <v>58.087687214378782</v>
          </cell>
          <cell r="S179">
            <v>86.553286193795373</v>
          </cell>
          <cell r="T179">
            <v>155.67925618670219</v>
          </cell>
          <cell r="U179">
            <v>294.66962690616242</v>
          </cell>
          <cell r="V179">
            <v>183.87394367286561</v>
          </cell>
          <cell r="W179">
            <v>223.57232915489456</v>
          </cell>
          <cell r="X179">
            <v>12.998436634050623</v>
          </cell>
          <cell r="Y179">
            <v>6.4403356636901039</v>
          </cell>
          <cell r="Z179">
            <v>1.2586452902</v>
          </cell>
          <cell r="AA179">
            <v>102.02637491710546</v>
          </cell>
          <cell r="AB179">
            <v>0.11528057547271719</v>
          </cell>
          <cell r="AC179" t="e">
            <v>#VALUE!</v>
          </cell>
          <cell r="AD179">
            <v>0.11528057547271719</v>
          </cell>
          <cell r="AE179">
            <v>43.358681283538402</v>
          </cell>
          <cell r="AF179">
            <v>54.703301943100755</v>
          </cell>
          <cell r="AG179">
            <v>206.42999999999998</v>
          </cell>
          <cell r="AH179">
            <v>70.698789840206189</v>
          </cell>
          <cell r="AI179">
            <v>59.375908959537568</v>
          </cell>
          <cell r="AJ179">
            <v>96.220930635838158</v>
          </cell>
          <cell r="AK179">
            <v>335.83759517341036</v>
          </cell>
          <cell r="AL179">
            <v>85.101789017341048</v>
          </cell>
          <cell r="AP179">
            <v>83.805314235128293</v>
          </cell>
          <cell r="AQ179">
            <v>-12.008406786217925</v>
          </cell>
          <cell r="AR179">
            <v>-50.777339729859619</v>
          </cell>
          <cell r="AS179">
            <v>-12.611102625827407</v>
          </cell>
          <cell r="AT179">
            <v>27.177377234257804</v>
          </cell>
          <cell r="AU179">
            <v>59.458325550864032</v>
          </cell>
          <cell r="AV179">
            <v>-41.167968267247943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383.59923816006869</v>
          </cell>
          <cell r="BB179">
            <v>470.15252435386401</v>
          </cell>
          <cell r="BC179">
            <v>625.83178054056623</v>
          </cell>
          <cell r="BD179">
            <v>920.50140744672865</v>
          </cell>
          <cell r="BE179">
            <v>1104.3753511195941</v>
          </cell>
          <cell r="BH179">
            <v>98.061983226639157</v>
          </cell>
          <cell r="BI179">
            <v>304.49198322663915</v>
          </cell>
          <cell r="BJ179">
            <v>375.19077306684534</v>
          </cell>
          <cell r="BK179">
            <v>434.56668202638292</v>
          </cell>
          <cell r="BL179">
            <v>530.78761266222102</v>
          </cell>
          <cell r="BM179">
            <v>866.6252078356315</v>
          </cell>
          <cell r="BN179">
            <v>951.72699685297255</v>
          </cell>
          <cell r="BQ179">
            <v>71.79690744891036</v>
          </cell>
          <cell r="BR179">
            <v>21.019567719050727</v>
          </cell>
          <cell r="BS179">
            <v>8.4084650932233131</v>
          </cell>
          <cell r="BT179">
            <v>35.585842327481132</v>
          </cell>
          <cell r="BU179">
            <v>95.044167878345149</v>
          </cell>
          <cell r="BV179">
            <v>53.876199611097149</v>
          </cell>
          <cell r="BW179">
            <v>152.6483542666216</v>
          </cell>
          <cell r="BZ179">
            <v>0.56054660473263629</v>
          </cell>
          <cell r="CA179">
            <v>0.47541720213530098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47.061405926010011</v>
          </cell>
          <cell r="U180">
            <v>30.953203019040004</v>
          </cell>
          <cell r="V180">
            <v>36.708243836569999</v>
          </cell>
          <cell r="W180">
            <v>24.578930537091001</v>
          </cell>
          <cell r="AE180">
            <v>27.7</v>
          </cell>
          <cell r="AF180">
            <v>36</v>
          </cell>
          <cell r="AG180">
            <v>32.700000000000003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-5.0385940739899908</v>
          </cell>
          <cell r="AV180">
            <v>-8.0467969809599964</v>
          </cell>
          <cell r="AW180">
            <v>-6.4917561634300043</v>
          </cell>
          <cell r="AY180">
            <v>62.663441046989874</v>
          </cell>
          <cell r="AZ180">
            <v>83.053430230459867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-1.0365589530101289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-25.737690280290138</v>
          </cell>
          <cell r="BV180">
            <v>-33.784487261250121</v>
          </cell>
          <cell r="BW180">
            <v>-40.276243424680132</v>
          </cell>
          <cell r="BZ180">
            <v>0.16065169084820849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25.380658931673061</v>
          </cell>
          <cell r="V181">
            <v>21.110588443768986</v>
          </cell>
          <cell r="W181">
            <v>19.332088271396032</v>
          </cell>
          <cell r="AE181">
            <v>2</v>
          </cell>
          <cell r="AF181">
            <v>4.0999999999999996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6.6594711851453692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53.804790453972913</v>
          </cell>
          <cell r="BB181">
            <v>70.864261639118283</v>
          </cell>
          <cell r="BC181">
            <v>83.111827868619002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78.699999999999989</v>
          </cell>
          <cell r="BN181">
            <v>85.899999999999991</v>
          </cell>
          <cell r="BQ181">
            <v>9.1323322665738527</v>
          </cell>
          <cell r="BR181">
            <v>24.551478082790332</v>
          </cell>
          <cell r="BS181">
            <v>20.704790453972912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7.4441813876305482E-2</v>
          </cell>
          <cell r="CA181">
            <v>4.9531244985577226E-2</v>
          </cell>
        </row>
        <row r="182">
          <cell r="Q182">
            <v>5.0113765807009782</v>
          </cell>
          <cell r="R182">
            <v>4.7818756766337636</v>
          </cell>
          <cell r="S182">
            <v>21.554095750260004</v>
          </cell>
          <cell r="T182">
            <v>5.9497288321294901</v>
          </cell>
          <cell r="U182">
            <v>3.9456540861499994</v>
          </cell>
          <cell r="V182">
            <v>21.941462904838779</v>
          </cell>
          <cell r="W182">
            <v>6.9551681920775339</v>
          </cell>
          <cell r="AE182">
            <v>10.119681283538403</v>
          </cell>
          <cell r="AF182">
            <v>10.35904385061521</v>
          </cell>
          <cell r="AG182">
            <v>9.3999999999999986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-4.3886234192990203</v>
          </cell>
          <cell r="AT182">
            <v>10.754095750260003</v>
          </cell>
          <cell r="AU182">
            <v>-18.050271167870509</v>
          </cell>
          <cell r="AV182">
            <v>-1.2543459138500008</v>
          </cell>
          <cell r="AW182">
            <v>-7.5585370951612205</v>
          </cell>
          <cell r="AY182">
            <v>72.588382963450016</v>
          </cell>
          <cell r="AZ182">
            <v>77.599759544150999</v>
          </cell>
          <cell r="BA182">
            <v>82.381635220784759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37.654514974359799</v>
          </cell>
          <cell r="BK182">
            <v>48.454514974359796</v>
          </cell>
          <cell r="BL182">
            <v>72.454514974359796</v>
          </cell>
          <cell r="BM182">
            <v>77.654514974359799</v>
          </cell>
          <cell r="BN182">
            <v>107.1545149743598</v>
          </cell>
          <cell r="BQ182">
            <v>52.109657829296403</v>
          </cell>
          <cell r="BR182">
            <v>47.721034409997387</v>
          </cell>
          <cell r="BS182">
            <v>44.72712024642496</v>
          </cell>
          <cell r="BT182">
            <v>55.481215996684966</v>
          </cell>
          <cell r="BU182">
            <v>37.430944828814461</v>
          </cell>
          <cell r="BV182">
            <v>36.176598914964458</v>
          </cell>
          <cell r="BW182">
            <v>28.618061819803231</v>
          </cell>
          <cell r="BZ182">
            <v>9.8422488785964254E-2</v>
          </cell>
          <cell r="CA182">
            <v>6.4896244692697808E-2</v>
          </cell>
        </row>
        <row r="183">
          <cell r="Q183">
            <v>100</v>
          </cell>
          <cell r="R183">
            <v>0</v>
          </cell>
          <cell r="S183">
            <v>17.899999999999999</v>
          </cell>
          <cell r="T183">
            <v>88.812268683499994</v>
          </cell>
          <cell r="U183">
            <v>114.15</v>
          </cell>
          <cell r="V183">
            <v>98.247960756910004</v>
          </cell>
          <cell r="W183">
            <v>150.15</v>
          </cell>
          <cell r="AE183">
            <v>0</v>
          </cell>
          <cell r="AF183">
            <v>0</v>
          </cell>
          <cell r="AG183">
            <v>138.19999999999999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4.4000000000000004</v>
          </cell>
          <cell r="AQ183">
            <v>0.5</v>
          </cell>
          <cell r="AR183">
            <v>-38.199999999999989</v>
          </cell>
          <cell r="AT183">
            <v>17.899999999999999</v>
          </cell>
          <cell r="AU183">
            <v>88.812268683499994</v>
          </cell>
          <cell r="AV183">
            <v>-24.928494999999998</v>
          </cell>
          <cell r="AW183">
            <v>98.247960756910004</v>
          </cell>
          <cell r="AY183">
            <v>4.9000000000000004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211.61226868349999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138.19999999999999</v>
          </cell>
          <cell r="BJ183">
            <v>138.19999999999999</v>
          </cell>
          <cell r="BK183">
            <v>138.19999999999999</v>
          </cell>
          <cell r="BL183">
            <v>138.19999999999999</v>
          </cell>
          <cell r="BM183">
            <v>277.27849500000002</v>
          </cell>
          <cell r="BN183">
            <v>277.27849500000002</v>
          </cell>
          <cell r="BQ183">
            <v>4.9000000000000004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73.412268683500002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111.04121000000001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111.04121000000001</v>
          </cell>
          <cell r="BN184">
            <v>111.04121000000001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9.8321486897529002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5.8656877307778501</v>
          </cell>
          <cell r="W185">
            <v>22.556142154329997</v>
          </cell>
          <cell r="X185">
            <v>12.998436634050623</v>
          </cell>
          <cell r="Y185">
            <v>6.4403356636901039</v>
          </cell>
          <cell r="Z185">
            <v>1.2586452902</v>
          </cell>
          <cell r="AA185">
            <v>102.02637491710546</v>
          </cell>
          <cell r="AB185">
            <v>0.11528057547271719</v>
          </cell>
          <cell r="AC185" t="e">
            <v>#VALUE!</v>
          </cell>
          <cell r="AD185">
            <v>0.11528057547271719</v>
          </cell>
          <cell r="AE185">
            <v>3.5389999999999997</v>
          </cell>
          <cell r="AF185">
            <v>4.2442580924855484</v>
          </cell>
          <cell r="AG185">
            <v>21.13</v>
          </cell>
          <cell r="AH185">
            <v>16.222999999999999</v>
          </cell>
          <cell r="AI185">
            <v>6.2759089595375706</v>
          </cell>
          <cell r="AJ185">
            <v>8.320930635838149</v>
          </cell>
          <cell r="AK185">
            <v>18.117890173410402</v>
          </cell>
          <cell r="AL185">
            <v>5.2017890173410404</v>
          </cell>
          <cell r="AP185">
            <v>8.5605486075889345</v>
          </cell>
          <cell r="AQ185">
            <v>-1.869072301538699</v>
          </cell>
          <cell r="AR185">
            <v>-11.297851310247099</v>
          </cell>
          <cell r="AT185">
            <v>-2.3003562367275698</v>
          </cell>
          <cell r="AU185">
            <v>-6.7126441202761882</v>
          </cell>
          <cell r="AV185">
            <v>-7.0706771949166001</v>
          </cell>
          <cell r="AW185">
            <v>0.66389871343680973</v>
          </cell>
          <cell r="AY185">
            <v>14.474734398535784</v>
          </cell>
          <cell r="AZ185">
            <v>24.306883088288686</v>
          </cell>
          <cell r="BA185">
            <v>36.276075227191122</v>
          </cell>
          <cell r="BB185">
            <v>40.251627950001122</v>
          </cell>
          <cell r="BC185">
            <v>41.859914465563087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28.913258092485549</v>
          </cell>
          <cell r="BJ185">
            <v>45.136258092485548</v>
          </cell>
          <cell r="BK185">
            <v>51.412167052023108</v>
          </cell>
          <cell r="BL185">
            <v>59.73309768786126</v>
          </cell>
          <cell r="BM185">
            <v>77.850987861271676</v>
          </cell>
          <cell r="BN185">
            <v>83.052776878612718</v>
          </cell>
          <cell r="BQ185">
            <v>6.6914763060502338</v>
          </cell>
          <cell r="BR185">
            <v>-4.6063750041968614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-24.279961703777978</v>
          </cell>
          <cell r="BZ185">
            <v>3.7493194909025564E-2</v>
          </cell>
          <cell r="CA185">
            <v>5.3501893224681248E-2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1776.2541291407799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1374.4917745222101</v>
          </cell>
          <cell r="AJ188">
            <v>1179.3930006395633</v>
          </cell>
          <cell r="AK188">
            <v>1534.3171599107404</v>
          </cell>
          <cell r="AP188">
            <v>71.364277281834575</v>
          </cell>
          <cell r="AQ188">
            <v>33.701126584312306</v>
          </cell>
          <cell r="AR188">
            <v>-127.85199168396048</v>
          </cell>
          <cell r="AS188">
            <v>-23.228150550697819</v>
          </cell>
          <cell r="AT188">
            <v>84.555717333431858</v>
          </cell>
          <cell r="AU188">
            <v>-20.082207664590669</v>
          </cell>
          <cell r="AV188">
            <v>63.245494327335109</v>
          </cell>
          <cell r="AY188">
            <v>2205.399487031254</v>
          </cell>
          <cell r="AZ188">
            <v>3768.1826402242814</v>
          </cell>
          <cell r="BA188">
            <v>5103.7343594759841</v>
          </cell>
          <cell r="BB188">
            <v>6562.7818513316261</v>
          </cell>
          <cell r="BC188">
            <v>7722.0926443065991</v>
          </cell>
          <cell r="BD188">
            <v>9319.6552985446742</v>
          </cell>
          <cell r="BE188">
            <v>10478.290592362719</v>
          </cell>
          <cell r="BH188">
            <v>2100.3340831651071</v>
          </cell>
          <cell r="BI188">
            <v>3790.969228042095</v>
          </cell>
          <cell r="BJ188">
            <v>5149.7490978444939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-46.014738368510578</v>
          </cell>
          <cell r="BT188">
            <v>38.540978964921635</v>
          </cell>
          <cell r="BU188">
            <v>18.458771300331165</v>
          </cell>
          <cell r="BV188">
            <v>81.704265627666246</v>
          </cell>
          <cell r="BW188">
            <v>1240.3395594457106</v>
          </cell>
          <cell r="BZ188">
            <v>6.9165436268801814</v>
          </cell>
          <cell r="CA188">
            <v>6.9000104275418552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960.02224971059331</v>
          </cell>
          <cell r="W189">
            <v>1265.1986597871232</v>
          </cell>
          <cell r="X189">
            <v>936.90342965859668</v>
          </cell>
          <cell r="Y189">
            <v>1228.3875718281001</v>
          </cell>
          <cell r="Z189">
            <v>1156.9326777232959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929.45947908848927</v>
          </cell>
          <cell r="AF189">
            <v>892.92130767706817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72.717097568724057</v>
          </cell>
          <cell r="AQ189">
            <v>20.271336872389384</v>
          </cell>
          <cell r="AR189">
            <v>-92.05320612626906</v>
          </cell>
          <cell r="AS189">
            <v>-24.582610692715662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4277.0358730450353</v>
          </cell>
          <cell r="BB189">
            <v>5572.4537454897873</v>
          </cell>
          <cell r="BC189">
            <v>6587.0349623380034</v>
          </cell>
          <cell r="BD189">
            <v>7941.7687211643006</v>
          </cell>
          <cell r="BE189">
            <v>8901.7909708748939</v>
          </cell>
          <cell r="BH189">
            <v>1822.3807867655573</v>
          </cell>
          <cell r="BI189">
            <v>3183.1560504089261</v>
          </cell>
          <cell r="BJ189">
            <v>4300.6832554229059</v>
          </cell>
          <cell r="BK189">
            <v>5495.2100814687265</v>
          </cell>
          <cell r="BL189">
            <v>6510.9100304351123</v>
          </cell>
          <cell r="BM189">
            <v>7850.4382802380269</v>
          </cell>
          <cell r="BN189">
            <v>7850.4382802380269</v>
          </cell>
          <cell r="BQ189">
            <v>92.988434441113299</v>
          </cell>
          <cell r="BR189">
            <v>0.93522831484444424</v>
          </cell>
          <cell r="BS189">
            <v>-23.647382377871011</v>
          </cell>
          <cell r="BT189">
            <v>77.243664021060852</v>
          </cell>
          <cell r="BU189">
            <v>76.124931902891007</v>
          </cell>
          <cell r="BV189">
            <v>91.330440926273695</v>
          </cell>
          <cell r="BW189">
            <v>1051.352690636867</v>
          </cell>
          <cell r="BZ189">
            <v>5.8998922685013762</v>
          </cell>
          <cell r="CA189">
            <v>5.8317084954165219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260.44324293338332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2.8239336017217149</v>
          </cell>
          <cell r="AC190">
            <v>0</v>
          </cell>
          <cell r="AD190">
            <v>2.8239336017217149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238.41410385292349</v>
          </cell>
          <cell r="AI190">
            <v>234.579779344998</v>
          </cell>
          <cell r="AJ190">
            <v>263.55543885477232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-6.6278304679801181</v>
          </cell>
          <cell r="AT190">
            <v>-14.210152091114651</v>
          </cell>
          <cell r="AU190">
            <v>-3.1121959213890023</v>
          </cell>
          <cell r="AV190">
            <v>8.4798332193086026</v>
          </cell>
          <cell r="AY190">
            <v>386.72142430632664</v>
          </cell>
          <cell r="AZ190">
            <v>616.54705150758002</v>
          </cell>
          <cell r="BA190">
            <v>848.33332489252336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372.05343040140463</v>
          </cell>
          <cell r="BI190">
            <v>625.12073198869155</v>
          </cell>
          <cell r="BJ190">
            <v>863.53483584161506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-8.5736804811115235</v>
          </cell>
          <cell r="BS190">
            <v>-15.201510949091698</v>
          </cell>
          <cell r="BT190">
            <v>-29.411663040206349</v>
          </cell>
          <cell r="BU190">
            <v>-32.523858961595352</v>
          </cell>
          <cell r="BV190">
            <v>-24.044025742286976</v>
          </cell>
          <cell r="BW190">
            <v>212.90658281104629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97.577095191947578</v>
          </cell>
          <cell r="S191">
            <v>99.839122443596665</v>
          </cell>
          <cell r="T191">
            <v>80.184636532315565</v>
          </cell>
          <cell r="U191">
            <v>78.343778427148891</v>
          </cell>
          <cell r="V191">
            <v>99.025721802846675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99.254814024515426</v>
          </cell>
          <cell r="AA191">
            <v>1168.2704795129862</v>
          </cell>
          <cell r="AB191">
            <v>0.32142097994371183</v>
          </cell>
          <cell r="AC191">
            <v>0.12609663769402049</v>
          </cell>
          <cell r="AD191">
            <v>0.44751761763773235</v>
          </cell>
          <cell r="AE191">
            <v>38.699802558668416</v>
          </cell>
          <cell r="AF191">
            <v>119.90133607843137</v>
          </cell>
          <cell r="AG191">
            <v>90.284681960784297</v>
          </cell>
          <cell r="AH191">
            <v>72.295434640522842</v>
          </cell>
          <cell r="AI191">
            <v>91.401886405228737</v>
          </cell>
          <cell r="AJ191">
            <v>98.853333464052255</v>
          </cell>
          <cell r="AK191">
            <v>94.987434744842744</v>
          </cell>
          <cell r="AP191">
            <v>30.696783632878258</v>
          </cell>
          <cell r="AQ191">
            <v>-7.7822017773646905</v>
          </cell>
          <cell r="AR191">
            <v>24.645941132783491</v>
          </cell>
          <cell r="AS191">
            <v>25.281660551424736</v>
          </cell>
          <cell r="AT191">
            <v>8.4372360383679279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296.44634358618111</v>
          </cell>
          <cell r="BA191">
            <v>394.02343877812871</v>
          </cell>
          <cell r="BB191">
            <v>493.8625612217254</v>
          </cell>
          <cell r="BC191">
            <v>574.04719775404101</v>
          </cell>
          <cell r="BD191">
            <v>652.3909761811899</v>
          </cell>
          <cell r="BE191">
            <v>751.41669798403655</v>
          </cell>
          <cell r="BH191">
            <v>158.60113863709981</v>
          </cell>
          <cell r="BI191">
            <v>248.88582059788411</v>
          </cell>
          <cell r="BJ191">
            <v>321.18125523840695</v>
          </cell>
          <cell r="BK191">
            <v>412.58314164363571</v>
          </cell>
          <cell r="BL191">
            <v>511.43647510768795</v>
          </cell>
          <cell r="BM191">
            <v>606.42390985253064</v>
          </cell>
          <cell r="BN191">
            <v>606.42390985253064</v>
          </cell>
          <cell r="BQ191">
            <v>22.914581855513553</v>
          </cell>
          <cell r="BR191">
            <v>47.560522988297038</v>
          </cell>
          <cell r="BS191">
            <v>72.842183539721773</v>
          </cell>
          <cell r="BT191">
            <v>81.279419578089701</v>
          </cell>
          <cell r="BU191">
            <v>62.61072264635299</v>
          </cell>
          <cell r="BV191">
            <v>45.967066328659257</v>
          </cell>
          <cell r="BW191">
            <v>144.9927881315059</v>
          </cell>
          <cell r="BZ191">
            <v>0.51416405759926775</v>
          </cell>
          <cell r="CA191">
            <v>0.45808472591535199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49.993232800000001</v>
          </cell>
          <cell r="W192">
            <v>32.539151746666668</v>
          </cell>
          <cell r="X192">
            <v>28.857724697777776</v>
          </cell>
          <cell r="Y192">
            <v>28.824999999999999</v>
          </cell>
          <cell r="Z192">
            <v>28.824999999999999</v>
          </cell>
          <cell r="AA192">
            <v>316.25375747975755</v>
          </cell>
          <cell r="AB192">
            <v>0.32142097994371183</v>
          </cell>
          <cell r="AC192">
            <v>0.12609663769402049</v>
          </cell>
          <cell r="AD192">
            <v>0.44751761763773235</v>
          </cell>
          <cell r="AE192">
            <v>0.38659411764705881</v>
          </cell>
          <cell r="AF192">
            <v>29.059669411764705</v>
          </cell>
          <cell r="AG192">
            <v>6.7430152941176473</v>
          </cell>
          <cell r="AH192">
            <v>6.4093235294117639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34.455825252352952</v>
          </cell>
          <cell r="AQ192">
            <v>-5.2075197517646998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-17.630051085424832</v>
          </cell>
          <cell r="AY192">
            <v>58.694569030000011</v>
          </cell>
          <cell r="AZ192">
            <v>84.830887631111125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42.598602352941171</v>
          </cell>
          <cell r="BK192">
            <v>55.014377647058822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29.248305500588248</v>
          </cell>
          <cell r="BR192">
            <v>48.641608807581719</v>
          </cell>
          <cell r="BS192">
            <v>70.344116987260861</v>
          </cell>
          <cell r="BT192">
            <v>68.841308802143217</v>
          </cell>
          <cell r="BU192">
            <v>57.366465203090925</v>
          </cell>
          <cell r="BV192">
            <v>39.736414117666087</v>
          </cell>
          <cell r="BW192">
            <v>89.729646917666074</v>
          </cell>
          <cell r="BZ192">
            <v>0.12078105883192385</v>
          </cell>
          <cell r="CA192">
            <v>6.9398917024855344E-2</v>
          </cell>
        </row>
        <row r="193">
          <cell r="Q193">
            <v>88.794304492456675</v>
          </cell>
          <cell r="R193">
            <v>69.46526348285667</v>
          </cell>
          <cell r="S193">
            <v>88.926155334596658</v>
          </cell>
          <cell r="T193">
            <v>69.192257778426679</v>
          </cell>
          <cell r="U193">
            <v>65.978195394926672</v>
          </cell>
          <cell r="V193">
            <v>49.032489002846667</v>
          </cell>
          <cell r="W193">
            <v>69.080242490126665</v>
          </cell>
          <cell r="X193">
            <v>75.191640607196675</v>
          </cell>
          <cell r="Y193">
            <v>83.105207962666668</v>
          </cell>
          <cell r="Z193">
            <v>70.429814024515423</v>
          </cell>
          <cell r="AA193">
            <v>852.01672203322869</v>
          </cell>
          <cell r="AB193">
            <v>0</v>
          </cell>
          <cell r="AC193">
            <v>0</v>
          </cell>
          <cell r="AD193">
            <v>0</v>
          </cell>
          <cell r="AE193">
            <v>38.313208441021359</v>
          </cell>
          <cell r="AF193">
            <v>90.841666666666669</v>
          </cell>
          <cell r="AG193">
            <v>83.541666666666657</v>
          </cell>
          <cell r="AH193">
            <v>65.886111111111077</v>
          </cell>
          <cell r="AI193">
            <v>78.986111111111086</v>
          </cell>
          <cell r="AJ193">
            <v>76.386111111111077</v>
          </cell>
          <cell r="AK193">
            <v>64.991800627195687</v>
          </cell>
          <cell r="AP193">
            <v>-3.7590416194746936</v>
          </cell>
          <cell r="AQ193">
            <v>-2.5746820255999978</v>
          </cell>
          <cell r="AR193">
            <v>5.2526378257900177</v>
          </cell>
          <cell r="AS193">
            <v>3.5791523717455931</v>
          </cell>
          <cell r="AT193">
            <v>9.9400442234855717</v>
          </cell>
          <cell r="AU193">
            <v>-7.1938533326843981</v>
          </cell>
          <cell r="AV193">
            <v>0.98639476773098522</v>
          </cell>
          <cell r="AY193">
            <v>122.82115146261334</v>
          </cell>
          <cell r="AZ193">
            <v>211.61545595507002</v>
          </cell>
          <cell r="BA193">
            <v>281.08071943792669</v>
          </cell>
          <cell r="BB193">
            <v>370.00687477252336</v>
          </cell>
          <cell r="BC193">
            <v>439.19913255095003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278.58265288546579</v>
          </cell>
          <cell r="BK193">
            <v>357.56876399657688</v>
          </cell>
          <cell r="BL193">
            <v>433.95487510768794</v>
          </cell>
          <cell r="BM193">
            <v>498.94667573488363</v>
          </cell>
          <cell r="BN193">
            <v>498.94667573488363</v>
          </cell>
          <cell r="BQ193">
            <v>-6.3337236450746959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6.2306522109930143</v>
          </cell>
          <cell r="BW193">
            <v>55.263141213839674</v>
          </cell>
          <cell r="BZ193">
            <v>0.39338299876734384</v>
          </cell>
          <cell r="CA193">
            <v>0.38868580889049659</v>
          </cell>
        </row>
        <row r="194">
          <cell r="Q194">
            <v>923.96580722227884</v>
          </cell>
          <cell r="R194">
            <v>763.58122574437368</v>
          </cell>
          <cell r="S194">
            <v>975.20912274727209</v>
          </cell>
          <cell r="T194">
            <v>673.95333738251657</v>
          </cell>
          <cell r="U194">
            <v>954.34877725981562</v>
          </cell>
          <cell r="V194">
            <v>624.04591935441329</v>
          </cell>
          <cell r="W194">
            <v>924.38620619599646</v>
          </cell>
          <cell r="X194">
            <v>604.07122599028889</v>
          </cell>
          <cell r="Y194">
            <v>875.46711142210006</v>
          </cell>
          <cell r="Z194">
            <v>567.78305003000003</v>
          </cell>
          <cell r="AA194">
            <v>9233.943859756786</v>
          </cell>
          <cell r="AB194">
            <v>8.9767631383088275</v>
          </cell>
          <cell r="AC194">
            <v>0</v>
          </cell>
          <cell r="AD194">
            <v>8.9767631383088275</v>
          </cell>
          <cell r="AE194">
            <v>754.70208650035579</v>
          </cell>
          <cell r="AF194">
            <v>537.02413122669725</v>
          </cell>
          <cell r="AG194">
            <v>1017.4232800952977</v>
          </cell>
          <cell r="AH194">
            <v>806.81766652053375</v>
          </cell>
          <cell r="AI194">
            <v>868.54516029559363</v>
          </cell>
          <cell r="AJ194">
            <v>653.29117664756075</v>
          </cell>
          <cell r="AK194">
            <v>930.97944513804737</v>
          </cell>
          <cell r="AP194">
            <v>15.338831711977491</v>
          </cell>
          <cell r="AQ194">
            <v>40.067026968700247</v>
          </cell>
          <cell r="AR194">
            <v>-93.457472873018901</v>
          </cell>
          <cell r="AS194">
            <v>-43.236440776160066</v>
          </cell>
          <cell r="AT194">
            <v>106.66396245167846</v>
          </cell>
          <cell r="AU194">
            <v>20.662160734955819</v>
          </cell>
          <cell r="AV194">
            <v>23.369332121768252</v>
          </cell>
          <cell r="AY194">
            <v>1347.1320764077307</v>
          </cell>
          <cell r="AZ194">
            <v>2271.0978836300092</v>
          </cell>
          <cell r="BA194">
            <v>3034.6791093743832</v>
          </cell>
          <cell r="BB194">
            <v>4009.8882321216556</v>
          </cell>
          <cell r="BC194">
            <v>4683.8415695041722</v>
          </cell>
          <cell r="BD194">
            <v>5638.1903467639868</v>
          </cell>
          <cell r="BE194">
            <v>6262.2362661183997</v>
          </cell>
          <cell r="BH194">
            <v>1291.7262177270529</v>
          </cell>
          <cell r="BI194">
            <v>2309.1494978223504</v>
          </cell>
          <cell r="BJ194">
            <v>3115.9671643428842</v>
          </cell>
          <cell r="BK194">
            <v>3984.5123246384778</v>
          </cell>
          <cell r="BL194">
            <v>4637.8035012860391</v>
          </cell>
          <cell r="BM194">
            <v>5568.7829464240867</v>
          </cell>
          <cell r="BN194">
            <v>5568.7829464240867</v>
          </cell>
          <cell r="BQ194">
            <v>55.405858680677731</v>
          </cell>
          <cell r="BR194">
            <v>-38.05161419234107</v>
          </cell>
          <cell r="BS194">
            <v>-81.288054968501086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4.1539996639632308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144.72957612675719</v>
          </cell>
          <cell r="U196">
            <v>242.82889541177775</v>
          </cell>
          <cell r="V196">
            <v>198.61304410745123</v>
          </cell>
          <cell r="W196">
            <v>511.05546935365669</v>
          </cell>
          <cell r="X196">
            <v>211.26157493933331</v>
          </cell>
          <cell r="Y196">
            <v>97.855146539000003</v>
          </cell>
          <cell r="Z196">
            <v>287.48785082556651</v>
          </cell>
          <cell r="AA196">
            <v>2684.1596631453808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138.65641176632701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-35.798785557691247</v>
          </cell>
          <cell r="AS196">
            <v>1.3544601420178992</v>
          </cell>
          <cell r="AT196">
            <v>-16.335329065499678</v>
          </cell>
          <cell r="AU196">
            <v>-18.963475546420682</v>
          </cell>
          <cell r="AV196">
            <v>48.039985303952051</v>
          </cell>
          <cell r="AY196">
            <v>290.03026582458335</v>
          </cell>
          <cell r="AZ196">
            <v>584.09136150051131</v>
          </cell>
          <cell r="BA196">
            <v>826.69848643094838</v>
          </cell>
          <cell r="BB196">
            <v>990.32810584183846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607.81317763316883</v>
          </cell>
          <cell r="BJ196">
            <v>849.06584242158806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-23.721816132657551</v>
          </cell>
          <cell r="BS196">
            <v>-22.367355990639567</v>
          </cell>
          <cell r="BT196">
            <v>-38.702685056139217</v>
          </cell>
          <cell r="BU196">
            <v>-57.666160602559842</v>
          </cell>
          <cell r="BV196">
            <v>-9.6261752986083593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136.10404965729001</v>
          </cell>
          <cell r="T197">
            <v>66.59179432900001</v>
          </cell>
          <cell r="U197">
            <v>201.49002999999999</v>
          </cell>
          <cell r="V197">
            <v>117.15720660522</v>
          </cell>
          <cell r="W197">
            <v>455.76433764899002</v>
          </cell>
          <cell r="X197">
            <v>119.3005</v>
          </cell>
          <cell r="Y197">
            <v>80.678799999999995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>
            <v>0</v>
          </cell>
          <cell r="AD197">
            <v>1.725590518563513</v>
          </cell>
          <cell r="AE197">
            <v>105.5949751885439</v>
          </cell>
          <cell r="AF197">
            <v>83.460269798793149</v>
          </cell>
          <cell r="AG197">
            <v>259.77615401441949</v>
          </cell>
          <cell r="AH197">
            <v>167.34054464170501</v>
          </cell>
          <cell r="AI197">
            <v>133.32951094867099</v>
          </cell>
          <cell r="AJ197">
            <v>88.77389837829439</v>
          </cell>
          <cell r="AK197">
            <v>161.08700066314699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2.7745387086190192</v>
          </cell>
          <cell r="AU197">
            <v>-22.182104049294381</v>
          </cell>
          <cell r="AV197">
            <v>40.403029336852995</v>
          </cell>
          <cell r="AY197">
            <v>201.8348269</v>
          </cell>
          <cell r="AZ197">
            <v>452.11191719999999</v>
          </cell>
          <cell r="BA197">
            <v>634.03739156683002</v>
          </cell>
          <cell r="BB197">
            <v>770.14144122412006</v>
          </cell>
          <cell r="BC197">
            <v>836.73323555312004</v>
          </cell>
          <cell r="BD197">
            <v>1038.22326555312</v>
          </cell>
          <cell r="BE197">
            <v>1155.3804721583399</v>
          </cell>
          <cell r="BH197">
            <v>189.05524498733706</v>
          </cell>
          <cell r="BI197">
            <v>448.83139900175655</v>
          </cell>
          <cell r="BJ197">
            <v>616.17194364346153</v>
          </cell>
          <cell r="BK197">
            <v>749.50145459213252</v>
          </cell>
          <cell r="BL197">
            <v>838.27535297042687</v>
          </cell>
          <cell r="BM197">
            <v>999.36235363357389</v>
          </cell>
          <cell r="BN197">
            <v>999.36235363357389</v>
          </cell>
          <cell r="BQ197">
            <v>12.779581912662934</v>
          </cell>
          <cell r="BR197">
            <v>3.2805181982434419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38.860911919546083</v>
          </cell>
          <cell r="BW197">
            <v>156.01811852476601</v>
          </cell>
          <cell r="BZ197">
            <v>0.74944735764477921</v>
          </cell>
          <cell r="CA197">
            <v>0.75082860530469142</v>
          </cell>
        </row>
        <row r="198">
          <cell r="Q198">
            <v>43.784005375927912</v>
          </cell>
          <cell r="R198">
            <v>60.681650563607135</v>
          </cell>
          <cell r="S198">
            <v>27.525569753600006</v>
          </cell>
          <cell r="T198">
            <v>78.137781797757199</v>
          </cell>
          <cell r="U198">
            <v>41.338865411777768</v>
          </cell>
          <cell r="V198">
            <v>81.455837502231233</v>
          </cell>
          <cell r="W198">
            <v>55.291131704666668</v>
          </cell>
          <cell r="X198">
            <v>91.961074939333315</v>
          </cell>
          <cell r="Y198">
            <v>17.176346539000001</v>
          </cell>
          <cell r="Z198">
            <v>63.657850825566527</v>
          </cell>
          <cell r="AA198">
            <v>649.205553338051</v>
          </cell>
          <cell r="AB198">
            <v>0.63241380351740051</v>
          </cell>
          <cell r="AC198">
            <v>0</v>
          </cell>
          <cell r="AD198">
            <v>0.63241380351740051</v>
          </cell>
          <cell r="AE198">
            <v>33.701909444678712</v>
          </cell>
          <cell r="AF198">
            <v>55.196141967533862</v>
          </cell>
          <cell r="AG198">
            <v>70.083727219199687</v>
          </cell>
          <cell r="AH198">
            <v>73.91212014671423</v>
          </cell>
          <cell r="AI198">
            <v>46.635437527718707</v>
          </cell>
          <cell r="AJ198">
            <v>74.9191532948835</v>
          </cell>
          <cell r="AK198">
            <v>33.701909444678712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-19.109867774118701</v>
          </cell>
          <cell r="AU198">
            <v>3.2186285028736989</v>
          </cell>
          <cell r="AV198">
            <v>7.6369559670990554</v>
          </cell>
          <cell r="AY198">
            <v>88.195438924583343</v>
          </cell>
          <cell r="AZ198">
            <v>131.97944430051126</v>
          </cell>
          <cell r="BA198">
            <v>192.66109486411841</v>
          </cell>
          <cell r="BB198">
            <v>220.18666461771841</v>
          </cell>
          <cell r="BC198">
            <v>298.32444641547562</v>
          </cell>
          <cell r="BD198">
            <v>339.66331182725338</v>
          </cell>
          <cell r="BE198">
            <v>421.11914932948463</v>
          </cell>
          <cell r="BH198">
            <v>88.898051412212567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-0.70261248762922435</v>
          </cell>
          <cell r="BR198">
            <v>-27.002334330900993</v>
          </cell>
          <cell r="BS198">
            <v>-40.232803914008059</v>
          </cell>
          <cell r="BT198">
            <v>-59.342671688126757</v>
          </cell>
          <cell r="BU198">
            <v>-56.124043185253015</v>
          </cell>
          <cell r="BV198">
            <v>-48.487087218153988</v>
          </cell>
          <cell r="BW198">
            <v>32.968750284077259</v>
          </cell>
          <cell r="BZ198">
            <v>0.26720400073402589</v>
          </cell>
          <cell r="CA198">
            <v>0.31747332682064217</v>
          </cell>
        </row>
        <row r="201">
          <cell r="Q201">
            <v>-453.36060913068718</v>
          </cell>
          <cell r="R201">
            <v>-200.99598413182298</v>
          </cell>
          <cell r="S201">
            <v>-282.85149968235692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-492.70167044281538</v>
          </cell>
          <cell r="X201">
            <v>179.51424757188079</v>
          </cell>
          <cell r="Y201">
            <v>-386.7501104948301</v>
          </cell>
          <cell r="Z201">
            <v>-20.858405670287311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406.54498249970561</v>
          </cell>
          <cell r="AG201">
            <v>-666.02484487698825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-57.990141249089447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66.582284299128332</v>
          </cell>
          <cell r="AU201">
            <v>72.467413395816948</v>
          </cell>
          <cell r="AV201">
            <v>45.933740930648355</v>
          </cell>
          <cell r="AY201">
            <v>-148.20612437927457</v>
          </cell>
          <cell r="AZ201">
            <v>-601.56673350996107</v>
          </cell>
          <cell r="BA201">
            <v>-802.56271764178473</v>
          </cell>
          <cell r="BB201">
            <v>-1085.4142173241407</v>
          </cell>
          <cell r="BC201">
            <v>-873.82728466913341</v>
          </cell>
          <cell r="BD201">
            <v>-975.35754004061528</v>
          </cell>
          <cell r="BE201">
            <v>-620.74095300323438</v>
          </cell>
          <cell r="BH201">
            <v>6.1256000615321682</v>
          </cell>
          <cell r="BI201">
            <v>-601.90037570662298</v>
          </cell>
          <cell r="BJ201">
            <v>-741.40998945880165</v>
          </cell>
          <cell r="BK201">
            <v>-1090.8437734402869</v>
          </cell>
          <cell r="BL201">
            <v>-951.72425418109469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0.33364219666083272</v>
          </cell>
          <cell r="BS201">
            <v>-61.152728182982742</v>
          </cell>
          <cell r="BT201">
            <v>5.4295561161453136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-0.78267185012709917</v>
          </cell>
          <cell r="CA201">
            <v>-0.85244280637539926</v>
          </cell>
        </row>
        <row r="203">
          <cell r="Q203">
            <v>404.7786453096212</v>
          </cell>
          <cell r="R203">
            <v>265.80763936931908</v>
          </cell>
          <cell r="S203">
            <v>241.58523357122994</v>
          </cell>
          <cell r="T203">
            <v>258.14069976800113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294.67137153757579</v>
          </cell>
          <cell r="Y203">
            <v>292.82296226800003</v>
          </cell>
          <cell r="Z203">
            <v>671.79916426696855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2.6715333763513591</v>
          </cell>
          <cell r="AE203">
            <v>233.55099404603934</v>
          </cell>
          <cell r="AF203">
            <v>376.67698818875624</v>
          </cell>
          <cell r="AG203">
            <v>566.83263536502761</v>
          </cell>
          <cell r="AH203">
            <v>243.77043497050661</v>
          </cell>
          <cell r="AI203">
            <v>212.5075514024339</v>
          </cell>
          <cell r="AJ203">
            <v>245.09899648454331</v>
          </cell>
          <cell r="AK203">
            <v>225.82966824904469</v>
          </cell>
          <cell r="AP203">
            <v>-82.345610499372668</v>
          </cell>
          <cell r="AQ203">
            <v>-82.263050780656215</v>
          </cell>
          <cell r="AR203">
            <v>-162.05399005540642</v>
          </cell>
          <cell r="AS203">
            <v>22.037204398812463</v>
          </cell>
          <cell r="AT203">
            <v>29.077682168796031</v>
          </cell>
          <cell r="AU203">
            <v>13.041703283457821</v>
          </cell>
          <cell r="AV203">
            <v>20.431870919508555</v>
          </cell>
          <cell r="AY203">
            <v>445.61932095476669</v>
          </cell>
          <cell r="AZ203">
            <v>850.39796626438783</v>
          </cell>
          <cell r="BA203">
            <v>1116.2056056337069</v>
          </cell>
          <cell r="BB203">
            <v>1357.7908392049369</v>
          </cell>
          <cell r="BC203">
            <v>1615.9315389729379</v>
          </cell>
          <cell r="BD203">
            <v>1862.1930781414915</v>
          </cell>
          <cell r="BE203">
            <v>2117.0130744451417</v>
          </cell>
          <cell r="BH203">
            <v>610.22798223479549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-326.66265133543533</v>
          </cell>
          <cell r="BS203">
            <v>-304.62544693662289</v>
          </cell>
          <cell r="BT203">
            <v>-275.54776476782672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19767.110563321941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1586.9993259246439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-48.561924196343853</v>
          </cell>
          <cell r="AR205">
            <v>-289.90598173936701</v>
          </cell>
          <cell r="AS205">
            <v>-1.1909461518853277</v>
          </cell>
          <cell r="AT205">
            <v>113.63339950222803</v>
          </cell>
          <cell r="AU205">
            <v>-7.0405043811329051</v>
          </cell>
          <cell r="AV205">
            <v>83.677365246843692</v>
          </cell>
          <cell r="AY205">
            <v>2651.0188079860209</v>
          </cell>
          <cell r="AZ205">
            <v>4618.5806064886692</v>
          </cell>
          <cell r="BA205">
            <v>6219.939965109691</v>
          </cell>
          <cell r="BB205">
            <v>7920.5726905365627</v>
          </cell>
          <cell r="BC205">
            <v>9338.0241832795364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4968.0298456419187</v>
          </cell>
          <cell r="BJ205">
            <v>6570.5801504148239</v>
          </cell>
          <cell r="BK205">
            <v>8157.5794763394679</v>
          </cell>
          <cell r="BL205">
            <v>9582.0714734635749</v>
          </cell>
          <cell r="BM205">
            <v>11342.218301623359</v>
          </cell>
          <cell r="BN205">
            <v>11342.218301623359</v>
          </cell>
          <cell r="BQ205">
            <v>-59.543257413881875</v>
          </cell>
          <cell r="BR205">
            <v>-349.44923915324841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-160.36992493719481</v>
          </cell>
          <cell r="BW205">
            <v>1253.0853651844991</v>
          </cell>
          <cell r="BZ205">
            <v>8.363905307473118</v>
          </cell>
          <cell r="CA205">
            <v>8.5824942065359018</v>
          </cell>
        </row>
        <row r="207">
          <cell r="Q207">
            <v>-858.13925444030838</v>
          </cell>
          <cell r="R207">
            <v>-466.80362350114206</v>
          </cell>
          <cell r="S207">
            <v>-524.43673325358691</v>
          </cell>
          <cell r="T207">
            <v>-46.553767112991636</v>
          </cell>
          <cell r="U207">
            <v>-347.79179454003634</v>
          </cell>
          <cell r="V207">
            <v>99.796590733730909</v>
          </cell>
          <cell r="W207">
            <v>-710.13268822968212</v>
          </cell>
          <cell r="X207">
            <v>-115.15712396569506</v>
          </cell>
          <cell r="Y207">
            <v>-679.57307276283018</v>
          </cell>
          <cell r="Z207">
            <v>-692.65756993725586</v>
          </cell>
          <cell r="AA207">
            <v>-6181.8932052891578</v>
          </cell>
          <cell r="AB207" t="e">
            <v>#VALUE!</v>
          </cell>
          <cell r="AC207" t="e">
            <v>#VALUE!</v>
          </cell>
          <cell r="AD207">
            <v>-5.1909270283301936</v>
          </cell>
          <cell r="AE207">
            <v>-575.97150737537959</v>
          </cell>
          <cell r="AF207">
            <v>29.867994310949371</v>
          </cell>
          <cell r="AG207">
            <v>-1232.857480242016</v>
          </cell>
          <cell r="AH207">
            <v>-383.28004872268616</v>
          </cell>
          <cell r="AI207">
            <v>-561.94133538391907</v>
          </cell>
          <cell r="AJ207">
            <v>-105.97947722535082</v>
          </cell>
          <cell r="AK207">
            <v>-373.29366455117611</v>
          </cell>
          <cell r="AP207">
            <v>24.355469250283022</v>
          </cell>
          <cell r="AQ207">
            <v>-72.077401519894238</v>
          </cell>
          <cell r="AR207">
            <v>374.7182258017076</v>
          </cell>
          <cell r="AS207">
            <v>-83.523574778455895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-593.82544533404143</v>
          </cell>
          <cell r="AZ207">
            <v>-1451.9646997743489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-604.10238217326332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-3203.4555191895788</v>
          </cell>
          <cell r="BN207">
            <v>-3203.4555191895788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280.97732088397203</v>
          </cell>
          <cell r="BU207">
            <v>340.4030309963307</v>
          </cell>
          <cell r="BV207">
            <v>365.90490100747184</v>
          </cell>
          <cell r="BW207">
            <v>465.70149174120252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40.036821937128892</v>
          </cell>
          <cell r="R209">
            <v>25.893005499405454</v>
          </cell>
          <cell r="S209">
            <v>5.5265848677800014</v>
          </cell>
          <cell r="T209">
            <v>1.5822323980600004</v>
          </cell>
          <cell r="U209">
            <v>4.3351867676299989</v>
          </cell>
          <cell r="V209">
            <v>31.716771812076669</v>
          </cell>
          <cell r="W209">
            <v>30.122478628093333</v>
          </cell>
          <cell r="X209">
            <v>5.2764389490909096</v>
          </cell>
          <cell r="Y209">
            <v>-1.8040880479999979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4.6182777401568315E-2</v>
          </cell>
          <cell r="AD209">
            <v>0.18282639039050408</v>
          </cell>
          <cell r="AE209">
            <v>14.874000000000001</v>
          </cell>
          <cell r="AF209">
            <v>35.719349956987656</v>
          </cell>
          <cell r="AG209">
            <v>45.633769106525087</v>
          </cell>
          <cell r="AH209">
            <v>29.007659191067077</v>
          </cell>
          <cell r="AI209">
            <v>13.842499999999999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8.7264231579923432</v>
          </cell>
          <cell r="AR209">
            <v>-5.596947169396195</v>
          </cell>
          <cell r="AS209">
            <v>-3.1146536916616228</v>
          </cell>
          <cell r="AT209">
            <v>-8.3159151322199989</v>
          </cell>
          <cell r="AU209">
            <v>-17.411182903103697</v>
          </cell>
          <cell r="AV209">
            <v>-5.8573132323700001</v>
          </cell>
          <cell r="AY209">
            <v>55.658390556203337</v>
          </cell>
          <cell r="AZ209">
            <v>95.695212493332235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50.593349956987652</v>
          </cell>
          <cell r="BI209">
            <v>96.227119063512731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-0.53190657018050835</v>
          </cell>
          <cell r="BS209">
            <v>-3.6465602618421329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-3.5141997174591779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-898.17607637743731</v>
          </cell>
          <cell r="R211">
            <v>-492.69662900054749</v>
          </cell>
          <cell r="S211">
            <v>-529.96331812136691</v>
          </cell>
          <cell r="T211">
            <v>-48.135999511051637</v>
          </cell>
          <cell r="U211">
            <v>-352.12698130766631</v>
          </cell>
          <cell r="V211">
            <v>68.079818921654237</v>
          </cell>
          <cell r="W211">
            <v>-740.25516685777541</v>
          </cell>
          <cell r="X211">
            <v>-120.43356291478597</v>
          </cell>
          <cell r="Y211">
            <v>-677.76898471483014</v>
          </cell>
          <cell r="Z211">
            <v>-690.35206839781142</v>
          </cell>
          <cell r="AA211">
            <v>-6377.9315271171818</v>
          </cell>
          <cell r="AB211" t="e">
            <v>#VALUE!</v>
          </cell>
          <cell r="AC211" t="e">
            <v>#VALUE!</v>
          </cell>
          <cell r="AD211">
            <v>-5.3737534187206979</v>
          </cell>
          <cell r="AE211">
            <v>-590.84550737537961</v>
          </cell>
          <cell r="AF211">
            <v>-5.8513556460382858</v>
          </cell>
          <cell r="AG211">
            <v>-1278.491249348541</v>
          </cell>
          <cell r="AH211">
            <v>-412.28770791375325</v>
          </cell>
          <cell r="AI211">
            <v>-575.78383538391904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-80.803824677886581</v>
          </cell>
          <cell r="AR211">
            <v>380.31517297110372</v>
          </cell>
          <cell r="AS211">
            <v>-80.408921086794237</v>
          </cell>
          <cell r="AT211">
            <v>45.82051726255213</v>
          </cell>
          <cell r="AU211">
            <v>76.836893015462877</v>
          </cell>
          <cell r="AV211">
            <v>31.35918324350979</v>
          </cell>
          <cell r="AY211">
            <v>-649.48383589024479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-2970.5828402083148</v>
          </cell>
          <cell r="BE211">
            <v>-2902.5030212866604</v>
          </cell>
          <cell r="BH211">
            <v>-654.69573213025092</v>
          </cell>
          <cell r="BI211">
            <v>-1875.1881123699593</v>
          </cell>
          <cell r="BJ211">
            <v>-2287.4758202837115</v>
          </cell>
          <cell r="BK211">
            <v>-2863.2596556676308</v>
          </cell>
          <cell r="BL211">
            <v>-2988.2325481941452</v>
          </cell>
          <cell r="BM211">
            <v>-3371.7187127453221</v>
          </cell>
          <cell r="BN211">
            <v>-3371.7187127453221</v>
          </cell>
          <cell r="BQ211">
            <v>5.2118962400065936</v>
          </cell>
          <cell r="BR211">
            <v>327.52820010227668</v>
          </cell>
          <cell r="BS211">
            <v>247.11927901548228</v>
          </cell>
          <cell r="BT211">
            <v>292.93979627803418</v>
          </cell>
          <cell r="BU211">
            <v>369.77668929349653</v>
          </cell>
          <cell r="BV211">
            <v>401.13587253700734</v>
          </cell>
          <cell r="BW211">
            <v>469.21569145866169</v>
          </cell>
          <cell r="BZ211">
            <v>-2.3453052193694042</v>
          </cell>
          <cell r="CA211">
            <v>-2.6765077471696186</v>
          </cell>
        </row>
        <row r="213">
          <cell r="Q213">
            <v>890.21048852006777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-71.192121544294196</v>
          </cell>
          <cell r="W213">
            <v>731.83657163718533</v>
          </cell>
          <cell r="X213">
            <v>67.723031706633833</v>
          </cell>
          <cell r="Y213">
            <v>525.49327769146953</v>
          </cell>
          <cell r="Z213">
            <v>602.33735328808928</v>
          </cell>
          <cell r="AA213">
            <v>4794.4480445924892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590.84550737537973</v>
          </cell>
          <cell r="AF213">
            <v>5.8513556460382006</v>
          </cell>
          <cell r="AG213">
            <v>1278.4912493485408</v>
          </cell>
          <cell r="AH213">
            <v>412.28770791375325</v>
          </cell>
          <cell r="AI213">
            <v>575.78383538391915</v>
          </cell>
          <cell r="AJ213">
            <v>124.97289252651456</v>
          </cell>
          <cell r="AK213">
            <v>383.48616455117605</v>
          </cell>
          <cell r="AP213">
            <v>-31.100615840510159</v>
          </cell>
          <cell r="AQ213">
            <v>74.051484136716454</v>
          </cell>
          <cell r="AR213">
            <v>-388.28076082847303</v>
          </cell>
          <cell r="AS213">
            <v>76.884328935404085</v>
          </cell>
          <cell r="AT213">
            <v>-49.363417541712352</v>
          </cell>
          <cell r="AU213">
            <v>-81.578717190142811</v>
          </cell>
          <cell r="AV213">
            <v>-34.081082603199889</v>
          </cell>
          <cell r="AY213">
            <v>846.91361491698945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2588.8448498654279</v>
          </cell>
          <cell r="BD213">
            <v>2938.2499318134041</v>
          </cell>
          <cell r="BE213">
            <v>2867.0578102691097</v>
          </cell>
          <cell r="BH213">
            <v>1958.1032157369573</v>
          </cell>
          <cell r="BI213">
            <v>1875.1881123699591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-345.32989253226719</v>
          </cell>
          <cell r="BS213">
            <v>-268.44556359686328</v>
          </cell>
          <cell r="BT213">
            <v>-317.80898113857529</v>
          </cell>
          <cell r="BU213">
            <v>-399.38769832871822</v>
          </cell>
          <cell r="BV213">
            <v>-433.46878093191754</v>
          </cell>
          <cell r="BW213">
            <v>-504.66090247621196</v>
          </cell>
          <cell r="BZ213">
            <v>2.3187831553044198</v>
          </cell>
          <cell r="CA213">
            <v>2.6765077471696195</v>
          </cell>
        </row>
        <row r="215">
          <cell r="Q215">
            <v>2.9894620952923319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-93.031746413190135</v>
          </cell>
          <cell r="X215">
            <v>43.998957597113261</v>
          </cell>
          <cell r="Y215">
            <v>24.711978947638865</v>
          </cell>
          <cell r="Z215">
            <v>189.83435812515449</v>
          </cell>
          <cell r="AA215">
            <v>759.39219859510604</v>
          </cell>
          <cell r="AB215">
            <v>0.59382894509799877</v>
          </cell>
          <cell r="AC215" t="e">
            <v>#VALUE!</v>
          </cell>
          <cell r="AD215">
            <v>0.90598130732779336</v>
          </cell>
          <cell r="AE215">
            <v>34.883341659996759</v>
          </cell>
          <cell r="AF215">
            <v>828.78595952418698</v>
          </cell>
          <cell r="AG215">
            <v>36.778636096465263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40.920096609244311</v>
          </cell>
          <cell r="AP215">
            <v>-20.444387593865255</v>
          </cell>
          <cell r="AQ215">
            <v>214.09843946224112</v>
          </cell>
          <cell r="AR215">
            <v>-33.789174001172931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895.53464715078269</v>
          </cell>
          <cell r="BB215">
            <v>600.12264408029068</v>
          </cell>
          <cell r="BC215">
            <v>601.29199300177049</v>
          </cell>
          <cell r="BD215">
            <v>591.13521496151668</v>
          </cell>
          <cell r="BE215">
            <v>593.87865033838955</v>
          </cell>
          <cell r="BH215">
            <v>863.66930118418372</v>
          </cell>
          <cell r="BI215">
            <v>900.44793728064883</v>
          </cell>
          <cell r="BJ215">
            <v>796.55104695508282</v>
          </cell>
          <cell r="BK215">
            <v>554.0210992939999</v>
          </cell>
          <cell r="BL215">
            <v>606.10845540690343</v>
          </cell>
          <cell r="BM215">
            <v>647.02855201614761</v>
          </cell>
          <cell r="BN215">
            <v>647.02855201614761</v>
          </cell>
          <cell r="BQ215">
            <v>193.65405186837592</v>
          </cell>
          <cell r="BR215">
            <v>159.86487786720298</v>
          </cell>
          <cell r="BS215">
            <v>98.983600195699808</v>
          </cell>
          <cell r="BT215">
            <v>46.101544786290731</v>
          </cell>
          <cell r="BU215">
            <v>-4.8164624051326967</v>
          </cell>
          <cell r="BV215">
            <v>-55.893337054630933</v>
          </cell>
          <cell r="BW215">
            <v>-53.149901677758066</v>
          </cell>
          <cell r="BZ215">
            <v>0.53856674526648618</v>
          </cell>
          <cell r="CA215">
            <v>0.54288076659293216</v>
          </cell>
        </row>
        <row r="216">
          <cell r="Q216">
            <v>50.937557258403459</v>
          </cell>
          <cell r="R216">
            <v>37.39597355783981</v>
          </cell>
          <cell r="S216">
            <v>28.940566820708035</v>
          </cell>
          <cell r="T216">
            <v>30.712036930479918</v>
          </cell>
          <cell r="U216">
            <v>35.931942268301334</v>
          </cell>
          <cell r="V216">
            <v>84.686021780539505</v>
          </cell>
          <cell r="W216">
            <v>19.657021299809866</v>
          </cell>
          <cell r="X216">
            <v>156.90923406822435</v>
          </cell>
          <cell r="Y216">
            <v>37.102043533638863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1.6395448028918169</v>
          </cell>
          <cell r="AE216">
            <v>60.376594117647059</v>
          </cell>
          <cell r="AF216">
            <v>907.19443251295115</v>
          </cell>
          <cell r="AG216">
            <v>88.734204559688919</v>
          </cell>
          <cell r="AH216">
            <v>42.168021793740976</v>
          </cell>
          <cell r="AI216">
            <v>57.148968347815327</v>
          </cell>
          <cell r="AJ216">
            <v>74.831563446766765</v>
          </cell>
          <cell r="AK216">
            <v>92.394756404912712</v>
          </cell>
          <cell r="AP216">
            <v>-21.052551138182217</v>
          </cell>
          <cell r="AQ216">
            <v>209.90889259197706</v>
          </cell>
          <cell r="AR216">
            <v>-37.796647301285461</v>
          </cell>
          <cell r="AS216">
            <v>-4.7720482359011669</v>
          </cell>
          <cell r="AT216">
            <v>-28.208401527107291</v>
          </cell>
          <cell r="AU216">
            <v>-44.119526516286847</v>
          </cell>
          <cell r="AV216">
            <v>-56.462814136611378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1425.0314667006651</v>
          </cell>
          <cell r="BH216">
            <v>967.57102663059823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151.05969415250931</v>
          </cell>
          <cell r="BS216">
            <v>146.28764591660814</v>
          </cell>
          <cell r="BT216">
            <v>118.07924438950084</v>
          </cell>
          <cell r="BU216">
            <v>73.959717873214018</v>
          </cell>
          <cell r="BV216">
            <v>17.496903736602917</v>
          </cell>
          <cell r="BW216">
            <v>102.18292551714239</v>
          </cell>
          <cell r="BZ216">
            <v>1.1683404116155947</v>
          </cell>
          <cell r="CA216">
            <v>1.1020959829529851</v>
          </cell>
        </row>
        <row r="217">
          <cell r="Q217">
            <v>47.948095163111127</v>
          </cell>
          <cell r="R217">
            <v>202.17414155490908</v>
          </cell>
          <cell r="S217">
            <v>324.35256989120001</v>
          </cell>
          <cell r="T217">
            <v>29.542688009000006</v>
          </cell>
          <cell r="U217">
            <v>46.088720308555537</v>
          </cell>
          <cell r="V217">
            <v>81.942586403666667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0.73356349556402356</v>
          </cell>
          <cell r="AC217">
            <v>0</v>
          </cell>
          <cell r="AD217">
            <v>0.73356349556402356</v>
          </cell>
          <cell r="AE217">
            <v>25.493252457650296</v>
          </cell>
          <cell r="AF217">
            <v>78.408472988764188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22.744207333863471</v>
          </cell>
          <cell r="AK217">
            <v>51.474659795668401</v>
          </cell>
          <cell r="AP217">
            <v>-0.60816354431695885</v>
          </cell>
          <cell r="AQ217">
            <v>-4.1895468702641807</v>
          </cell>
          <cell r="AR217">
            <v>-4.0074733001125296</v>
          </cell>
          <cell r="AS217">
            <v>56.109229435602032</v>
          </cell>
          <cell r="AT217">
            <v>24.673653882301835</v>
          </cell>
          <cell r="AU217">
            <v>6.7984806751365348</v>
          </cell>
          <cell r="AV217">
            <v>-5.3859394871128643</v>
          </cell>
          <cell r="AY217">
            <v>99.104015031833342</v>
          </cell>
          <cell r="AZ217">
            <v>147.05211019494448</v>
          </cell>
          <cell r="BA217">
            <v>349.22625174985353</v>
          </cell>
          <cell r="BB217">
            <v>673.57882164105354</v>
          </cell>
          <cell r="BC217">
            <v>703.12150965005355</v>
          </cell>
          <cell r="BD217">
            <v>749.21022995860903</v>
          </cell>
          <cell r="BE217">
            <v>831.15281636227564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601.60112203784342</v>
          </cell>
          <cell r="BL217">
            <v>624.34532937170684</v>
          </cell>
          <cell r="BM217">
            <v>675.8199891673753</v>
          </cell>
          <cell r="BN217">
            <v>675.8199891673753</v>
          </cell>
          <cell r="BQ217">
            <v>-4.7977104145811467</v>
          </cell>
          <cell r="BR217">
            <v>-8.8051837146936691</v>
          </cell>
          <cell r="BS217">
            <v>47.304045720908334</v>
          </cell>
          <cell r="BT217">
            <v>71.977699603210112</v>
          </cell>
          <cell r="BU217">
            <v>78.776180278346715</v>
          </cell>
          <cell r="BV217">
            <v>73.390240791233737</v>
          </cell>
          <cell r="BW217">
            <v>155.33282719490035</v>
          </cell>
          <cell r="BZ217">
            <v>0.6297736663491087</v>
          </cell>
          <cell r="CA217">
            <v>0.55921521636005278</v>
          </cell>
        </row>
        <row r="219">
          <cell r="Q219">
            <v>206.27681502049001</v>
          </cell>
          <cell r="R219">
            <v>639.88448619985002</v>
          </cell>
          <cell r="S219">
            <v>652.53199717977998</v>
          </cell>
          <cell r="T219">
            <v>248.23939259432001</v>
          </cell>
          <cell r="U219">
            <v>304.01528822100011</v>
          </cell>
          <cell r="V219">
            <v>420.99438568722007</v>
          </cell>
          <cell r="W219">
            <v>46.367790962989829</v>
          </cell>
          <cell r="X219">
            <v>583.99450135899986</v>
          </cell>
          <cell r="Y219">
            <v>70.188505643999989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257.41269150581837</v>
          </cell>
          <cell r="AF219">
            <v>166.61080914380179</v>
          </cell>
          <cell r="AG219">
            <v>202.07436370859196</v>
          </cell>
          <cell r="AH219">
            <v>577.5588673884979</v>
          </cell>
          <cell r="AI219">
            <v>367.08218172257608</v>
          </cell>
          <cell r="AJ219">
            <v>346.06187568583243</v>
          </cell>
          <cell r="AK219">
            <v>117.1763798686485</v>
          </cell>
          <cell r="AP219">
            <v>602.54650179418172</v>
          </cell>
          <cell r="AQ219">
            <v>58.97621889519823</v>
          </cell>
          <cell r="AR219">
            <v>4.2024513118980451</v>
          </cell>
          <cell r="AS219">
            <v>62.325618811352115</v>
          </cell>
          <cell r="AT219">
            <v>285.4498154572039</v>
          </cell>
          <cell r="AU219">
            <v>-97.822483091512424</v>
          </cell>
          <cell r="AV219">
            <v>186.83890835235161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626.09786435821229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661.52272068937975</v>
          </cell>
          <cell r="BR219">
            <v>665.72517200127766</v>
          </cell>
          <cell r="BS219">
            <v>728.05079081262954</v>
          </cell>
          <cell r="BT219">
            <v>1013.5006062698337</v>
          </cell>
          <cell r="BU219">
            <v>915.67812317832113</v>
          </cell>
          <cell r="BV219">
            <v>1102.5170315306736</v>
          </cell>
          <cell r="BW219">
            <v>1523.5114172178937</v>
          </cell>
          <cell r="BZ219">
            <v>2.5370019335130012</v>
          </cell>
          <cell r="CA219">
            <v>1.7168450176526209</v>
          </cell>
        </row>
        <row r="220">
          <cell r="Q220">
            <v>462.70712472049001</v>
          </cell>
          <cell r="R220">
            <v>1088.91101183302</v>
          </cell>
          <cell r="S220">
            <v>927.42099089452995</v>
          </cell>
          <cell r="T220">
            <v>395.50859826532002</v>
          </cell>
          <cell r="U220">
            <v>828.39575822100005</v>
          </cell>
          <cell r="V220">
            <v>692.66227908200005</v>
          </cell>
          <cell r="W220">
            <v>559.36255331399991</v>
          </cell>
          <cell r="X220">
            <v>641.7194013589999</v>
          </cell>
          <cell r="Y220">
            <v>155.74210564399999</v>
          </cell>
          <cell r="Z220">
            <v>149.57612615999989</v>
          </cell>
          <cell r="AA220">
            <v>7196.4493439323596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396.71800000000002</v>
          </cell>
          <cell r="AF220">
            <v>230.15110914380179</v>
          </cell>
          <cell r="AG220">
            <v>437.34327619978995</v>
          </cell>
          <cell r="AH220">
            <v>997.21158021495796</v>
          </cell>
          <cell r="AI220">
            <v>670.7728257158501</v>
          </cell>
          <cell r="AJ220">
            <v>511.91857889883244</v>
          </cell>
          <cell r="AK220">
            <v>714.08966999580252</v>
          </cell>
          <cell r="AP220">
            <v>617.52199999999993</v>
          </cell>
          <cell r="AQ220">
            <v>50.052285295198232</v>
          </cell>
          <cell r="AR220">
            <v>25.36384852070006</v>
          </cell>
          <cell r="AS220">
            <v>91.699431618062022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1757.1505191594899</v>
          </cell>
          <cell r="BA220">
            <v>2846.0615309925097</v>
          </cell>
          <cell r="BB220">
            <v>3773.4825218870396</v>
          </cell>
          <cell r="BC220">
            <v>4168.9911201523601</v>
          </cell>
          <cell r="BD220">
            <v>4997.3868783733597</v>
          </cell>
          <cell r="BE220">
            <v>5690.0491574553598</v>
          </cell>
          <cell r="BH220">
            <v>626.86910914380178</v>
          </cell>
          <cell r="BI220">
            <v>1064.2123853435919</v>
          </cell>
          <cell r="BJ220">
            <v>2061.4239655585498</v>
          </cell>
          <cell r="BK220">
            <v>2732.1967912743999</v>
          </cell>
          <cell r="BL220">
            <v>3244.1153701732319</v>
          </cell>
          <cell r="BM220">
            <v>3958.2050401690349</v>
          </cell>
          <cell r="BN220">
            <v>3958.2050401690349</v>
          </cell>
          <cell r="BQ220">
            <v>667.57428529519814</v>
          </cell>
          <cell r="BR220">
            <v>692.93813381589803</v>
          </cell>
          <cell r="BS220">
            <v>784.63756543395994</v>
          </cell>
          <cell r="BT220">
            <v>1041.28573061264</v>
          </cell>
          <cell r="BU220">
            <v>924.87574997912748</v>
          </cell>
          <cell r="BV220">
            <v>1039.1818382043248</v>
          </cell>
          <cell r="BW220">
            <v>1731.8441172863249</v>
          </cell>
          <cell r="BZ220">
            <v>3.7340925952072799</v>
          </cell>
          <cell r="CA220">
            <v>2.9056975255248991</v>
          </cell>
        </row>
        <row r="221">
          <cell r="Q221">
            <v>256.43030970000001</v>
          </cell>
          <cell r="R221">
            <v>449.02652563316997</v>
          </cell>
          <cell r="S221">
            <v>274.88899371474997</v>
          </cell>
          <cell r="T221">
            <v>147.26920567100001</v>
          </cell>
          <cell r="U221">
            <v>524.38046999999995</v>
          </cell>
          <cell r="V221">
            <v>271.66789339477998</v>
          </cell>
          <cell r="W221">
            <v>512.99476235101008</v>
          </cell>
          <cell r="X221">
            <v>57.724899999999998</v>
          </cell>
          <cell r="Y221">
            <v>85.553600000000003</v>
          </cell>
          <cell r="Z221">
            <v>352.20499999999998</v>
          </cell>
          <cell r="AA221">
            <v>3141.0388335647103</v>
          </cell>
          <cell r="AB221">
            <v>3.150803278221824</v>
          </cell>
          <cell r="AC221">
            <v>4.460308481439193E-2</v>
          </cell>
          <cell r="AD221">
            <v>3.1954063630362164</v>
          </cell>
          <cell r="AE221">
            <v>139.30530849418165</v>
          </cell>
          <cell r="AF221">
            <v>63.540300000000002</v>
          </cell>
          <cell r="AG221">
            <v>235.26891249119799</v>
          </cell>
          <cell r="AH221">
            <v>419.65271282646</v>
          </cell>
          <cell r="AI221">
            <v>303.69064399327402</v>
          </cell>
          <cell r="AJ221">
            <v>165.856703213</v>
          </cell>
          <cell r="AK221">
            <v>596.91329012715403</v>
          </cell>
          <cell r="AP221">
            <v>14.975498205818354</v>
          </cell>
          <cell r="AQ221">
            <v>-8.9239336000000051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-72.532820127154082</v>
          </cell>
          <cell r="AY221">
            <v>208.8971731</v>
          </cell>
          <cell r="AZ221">
            <v>465.32748279999998</v>
          </cell>
          <cell r="BA221">
            <v>914.35400843316995</v>
          </cell>
          <cell r="BB221">
            <v>1189.2430021479199</v>
          </cell>
          <cell r="BC221">
            <v>1336.5122078189199</v>
          </cell>
          <cell r="BD221">
            <v>1860.8926778189198</v>
          </cell>
          <cell r="BE221">
            <v>2132.5605712136999</v>
          </cell>
          <cell r="BH221">
            <v>202.84560849418165</v>
          </cell>
          <cell r="BI221">
            <v>438.11452098537961</v>
          </cell>
          <cell r="BJ221">
            <v>857.76723381183956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6.0515646058183563</v>
          </cell>
          <cell r="BR221">
            <v>27.212961814620371</v>
          </cell>
          <cell r="BS221">
            <v>56.586774621330392</v>
          </cell>
          <cell r="BT221">
            <v>27.785124342806284</v>
          </cell>
          <cell r="BU221">
            <v>9.1976268008063471</v>
          </cell>
          <cell r="BV221">
            <v>-63.335193326347962</v>
          </cell>
          <cell r="BW221">
            <v>208.33270006843213</v>
          </cell>
          <cell r="BZ221">
            <v>1.1970906616942789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531.70000000000005</v>
          </cell>
          <cell r="U223">
            <v>6.7278700999999996E-2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699.42638120100003</v>
          </cell>
          <cell r="AB223">
            <v>0.44292034051667567</v>
          </cell>
          <cell r="AC223">
            <v>0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531.70000000000005</v>
          </cell>
          <cell r="AV223">
            <v>-534.93272129900004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699.35910250000006</v>
          </cell>
          <cell r="BD223">
            <v>699.42638120100003</v>
          </cell>
          <cell r="BE223">
            <v>699.42638120100003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696.71041390315327</v>
          </cell>
          <cell r="BN223">
            <v>696.71041390315327</v>
          </cell>
          <cell r="BQ223">
            <v>2.7486885968467392</v>
          </cell>
          <cell r="BR223">
            <v>4.2486885968467387</v>
          </cell>
          <cell r="BS223">
            <v>5.9486885968467389</v>
          </cell>
          <cell r="BT223">
            <v>5.9486885968467389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0.62640374392081233</v>
          </cell>
          <cell r="CA223">
            <v>0.14484119580029256</v>
          </cell>
        </row>
        <row r="225">
          <cell r="Q225">
            <v>565.83517064273622</v>
          </cell>
          <cell r="R225">
            <v>42.685130151915928</v>
          </cell>
          <cell r="S225">
            <v>121.74199531563303</v>
          </cell>
          <cell r="T225">
            <v>-716.07373198375967</v>
          </cell>
          <cell r="U225">
            <v>52.654882650232103</v>
          </cell>
          <cell r="V225">
            <v>-437.69818666688025</v>
          </cell>
          <cell r="W225">
            <v>746.83107923199123</v>
          </cell>
          <cell r="X225">
            <v>-565.43032128721893</v>
          </cell>
          <cell r="Y225">
            <v>459.90283069623837</v>
          </cell>
          <cell r="Z225">
            <v>1576.7389019964503</v>
          </cell>
          <cell r="AA225">
            <v>386.77268877276822</v>
          </cell>
          <cell r="AB225">
            <v>0.45947304115191756</v>
          </cell>
          <cell r="AC225" t="e">
            <v>#VALUE!</v>
          </cell>
          <cell r="AD225">
            <v>0.36190379312043519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-728.72774775733319</v>
          </cell>
          <cell r="AQ225">
            <v>-1240.387314217237</v>
          </cell>
          <cell r="AR225">
            <v>565.83517064273622</v>
          </cell>
          <cell r="AS225">
            <v>42.685130151915928</v>
          </cell>
          <cell r="AT225">
            <v>121.74199531563303</v>
          </cell>
          <cell r="AU225">
            <v>-716.07373198375967</v>
          </cell>
          <cell r="AV225">
            <v>52.654882650232103</v>
          </cell>
          <cell r="AY225">
            <v>-1460.4150619745701</v>
          </cell>
          <cell r="AZ225">
            <v>-894.57989133183389</v>
          </cell>
          <cell r="BA225">
            <v>-851.89476117991796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-1969.1150619745699</v>
          </cell>
          <cell r="BR225">
            <v>-1403.2798913318338</v>
          </cell>
          <cell r="BS225">
            <v>-1360.5947611799179</v>
          </cell>
          <cell r="BT225">
            <v>-1238.8527658642849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293.96046498791429</v>
          </cell>
          <cell r="S226">
            <v>131.99697951248331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264.01452723499602</v>
          </cell>
          <cell r="X226">
            <v>46.525055275661792</v>
          </cell>
          <cell r="Y226">
            <v>54.253219819235881</v>
          </cell>
          <cell r="Z226">
            <v>578.56029855644999</v>
          </cell>
          <cell r="AA226">
            <v>603.55169489150296</v>
          </cell>
          <cell r="AB226">
            <v>0.3713819486434935</v>
          </cell>
          <cell r="AC226">
            <v>0</v>
          </cell>
          <cell r="AD226">
            <v>0.3713819486434935</v>
          </cell>
          <cell r="AE226">
            <v>538.70000000000005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-816.33398387823672</v>
          </cell>
          <cell r="AR226">
            <v>-30.112321813264227</v>
          </cell>
          <cell r="AS226">
            <v>293.96046498791429</v>
          </cell>
          <cell r="AT226">
            <v>131.99697951248331</v>
          </cell>
          <cell r="AU226">
            <v>-429.1030702787582</v>
          </cell>
          <cell r="AV226">
            <v>53.862612822234006</v>
          </cell>
          <cell r="AY226">
            <v>-582.88248821157003</v>
          </cell>
          <cell r="AZ226">
            <v>-612.99481002483424</v>
          </cell>
          <cell r="BA226">
            <v>-319.03434503691994</v>
          </cell>
          <cell r="BB226">
            <v>-187.03736552443661</v>
          </cell>
          <cell r="BC226">
            <v>-616.1404358031948</v>
          </cell>
          <cell r="BD226">
            <v>-562.27782298096076</v>
          </cell>
          <cell r="BE226">
            <v>-339.80140599484071</v>
          </cell>
          <cell r="BH226">
            <v>538.70000000000005</v>
          </cell>
          <cell r="BI226">
            <v>538.70000000000005</v>
          </cell>
          <cell r="BJ226">
            <v>538.70000000000005</v>
          </cell>
          <cell r="BK226">
            <v>538.70000000000005</v>
          </cell>
          <cell r="BL226">
            <v>538.70000000000005</v>
          </cell>
          <cell r="BM226">
            <v>538.70000000000005</v>
          </cell>
          <cell r="BN226">
            <v>538.70000000000005</v>
          </cell>
          <cell r="BQ226">
            <v>-1121.5824882115699</v>
          </cell>
          <cell r="BR226">
            <v>-1151.6948100248342</v>
          </cell>
          <cell r="BS226">
            <v>-857.73434503691999</v>
          </cell>
          <cell r="BT226">
            <v>-725.73736552443665</v>
          </cell>
          <cell r="BU226">
            <v>-1154.8404358031949</v>
          </cell>
          <cell r="BV226">
            <v>-1100.9778229809608</v>
          </cell>
          <cell r="BW226">
            <v>-878.50140599484075</v>
          </cell>
          <cell r="BZ226">
            <v>-0.55186623637049481</v>
          </cell>
          <cell r="CA226">
            <v>0.48250418939838075</v>
          </cell>
        </row>
        <row r="227">
          <cell r="Q227">
            <v>595.94749245600042</v>
          </cell>
          <cell r="R227">
            <v>-251.27533483599836</v>
          </cell>
          <cell r="S227">
            <v>-10.254984196850273</v>
          </cell>
          <cell r="T227">
            <v>-286.97066170500148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405.64961087700249</v>
          </cell>
          <cell r="Z227">
            <v>998.17860344000019</v>
          </cell>
          <cell r="AA227">
            <v>-216.77900611873474</v>
          </cell>
          <cell r="AB227">
            <v>8.8091092508424063E-2</v>
          </cell>
          <cell r="AC227">
            <v>-9.7569248031482342E-2</v>
          </cell>
          <cell r="AD227">
            <v>-9.4781555230582879E-3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595.94749245600042</v>
          </cell>
          <cell r="AS227">
            <v>-251.27533483599836</v>
          </cell>
          <cell r="AT227">
            <v>-10.254984196850273</v>
          </cell>
          <cell r="AU227">
            <v>-286.97066170500148</v>
          </cell>
          <cell r="AV227">
            <v>-1.2077301720019022</v>
          </cell>
          <cell r="AY227">
            <v>-877.53257376300007</v>
          </cell>
          <cell r="AZ227">
            <v>-281.58508130699965</v>
          </cell>
          <cell r="BA227">
            <v>-532.86041614299802</v>
          </cell>
          <cell r="BB227">
            <v>-543.11540033984829</v>
          </cell>
          <cell r="BC227">
            <v>-830.08606204484977</v>
          </cell>
          <cell r="BD227">
            <v>-831.29379221685167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-847.53257376300007</v>
          </cell>
          <cell r="BR227">
            <v>-251.58508130699965</v>
          </cell>
          <cell r="BS227">
            <v>-502.86041614299802</v>
          </cell>
          <cell r="BT227">
            <v>-513.11540033984829</v>
          </cell>
          <cell r="BU227">
            <v>-800.08606204484977</v>
          </cell>
          <cell r="BV227">
            <v>-801.29379221685167</v>
          </cell>
          <cell r="BW227">
            <v>-1461.468395869852</v>
          </cell>
          <cell r="BZ227">
            <v>-0.7434936003301359</v>
          </cell>
          <cell r="CA227">
            <v>-2.6870476484038279E-2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47.558428417285803</v>
          </cell>
          <cell r="T229">
            <v>-21.640834195668504</v>
          </cell>
          <cell r="U229">
            <v>2.8244104159981589</v>
          </cell>
          <cell r="V229">
            <v>-57.23175594150689</v>
          </cell>
          <cell r="W229">
            <v>31.669447855394424</v>
          </cell>
          <cell r="X229">
            <v>5.1598940377396048</v>
          </cell>
          <cell r="Y229">
            <v>-29.310037596407653</v>
          </cell>
          <cell r="Z229">
            <v>-961.60703299351542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-61.374269149178588</v>
          </cell>
          <cell r="AI229">
            <v>451.23160132242594</v>
          </cell>
          <cell r="AJ229">
            <v>-273.17633927222118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-926.02920878193447</v>
          </cell>
          <cell r="AS229">
            <v>31.054857643639238</v>
          </cell>
          <cell r="AT229">
            <v>-403.67317290514012</v>
          </cell>
          <cell r="AU229">
            <v>251.53550507655268</v>
          </cell>
          <cell r="AV229">
            <v>312.43472234271491</v>
          </cell>
          <cell r="AY229">
            <v>0</v>
          </cell>
          <cell r="AZ229">
            <v>-93.656842837816058</v>
          </cell>
          <cell r="BA229">
            <v>-123.97625434335541</v>
          </cell>
          <cell r="BB229">
            <v>-76.417825926069611</v>
          </cell>
          <cell r="BC229">
            <v>-98.058660121738114</v>
          </cell>
          <cell r="BD229">
            <v>-95.234249705739956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68.089229001191995</v>
          </cell>
          <cell r="BL229">
            <v>-205.08711027102919</v>
          </cell>
          <cell r="BM229">
            <v>-514.69742219774594</v>
          </cell>
          <cell r="BN229">
            <v>-514.69742219774594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-144.50705492726161</v>
          </cell>
          <cell r="BU229">
            <v>107.02845014929107</v>
          </cell>
          <cell r="BV229">
            <v>419.46317249200598</v>
          </cell>
          <cell r="BW229">
            <v>362.23141655049909</v>
          </cell>
          <cell r="BZ229">
            <v>-8.7829430695248872E-2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-0.46972883027521212</v>
          </cell>
          <cell r="T231">
            <v>-4.1697396815101213E-2</v>
          </cell>
          <cell r="U231">
            <v>-0.31151104121765066</v>
          </cell>
          <cell r="V231">
            <v>8.9386064816596972E-2</v>
          </cell>
          <cell r="W231">
            <v>-0.6360534566540853</v>
          </cell>
          <cell r="X231">
            <v>-0.10314422638298967</v>
          </cell>
          <cell r="Y231">
            <v>-0.60868174236197548</v>
          </cell>
          <cell r="Z231">
            <v>-0.62040129814967115</v>
          </cell>
          <cell r="AA231">
            <v>-5.5370138666519448</v>
          </cell>
          <cell r="AB231" t="e">
            <v>#VALUE!</v>
          </cell>
          <cell r="AC231" t="e">
            <v>#VALUE!</v>
          </cell>
          <cell r="AD231">
            <v>-4.6494227548368391E-3</v>
          </cell>
          <cell r="AE231">
            <v>-0.51588762814687394</v>
          </cell>
          <cell r="AF231">
            <v>2.675224129192514E-2</v>
          </cell>
          <cell r="AG231">
            <v>-1.1042489310337926</v>
          </cell>
          <cell r="AH231">
            <v>-0.34329725120013282</v>
          </cell>
          <cell r="AI231">
            <v>-0.50332104792808885</v>
          </cell>
          <cell r="AJ231">
            <v>-9.4923968352481985E-2</v>
          </cell>
          <cell r="AK231">
            <v>-0.33435262116542841</v>
          </cell>
          <cell r="AP231">
            <v>2.1814768791581562E-2</v>
          </cell>
          <cell r="AQ231">
            <v>-6.4558470752363428E-2</v>
          </cell>
          <cell r="AR231">
            <v>0.33562857581817762</v>
          </cell>
          <cell r="AS231">
            <v>-7.4810608398243716E-2</v>
          </cell>
          <cell r="AT231">
            <v>3.3592217652876732E-2</v>
          </cell>
          <cell r="AU231">
            <v>5.3226571537380772E-2</v>
          </cell>
          <cell r="AV231">
            <v>-2.2841579947777746E-2</v>
          </cell>
          <cell r="AY231">
            <v>-0.53187908881573065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-2.5415445719376861</v>
          </cell>
          <cell r="BE231">
            <v>-2.452158507121089</v>
          </cell>
          <cell r="BH231">
            <v>-0.54108396180460594</v>
          </cell>
          <cell r="BI231">
            <v>-1.5933843178887419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9.2048729888756248E-3</v>
          </cell>
          <cell r="BR231">
            <v>0.29288487385739564</v>
          </cell>
          <cell r="BS231">
            <v>0.21807426545915179</v>
          </cell>
          <cell r="BT231">
            <v>0.25166648311202827</v>
          </cell>
          <cell r="BU231">
            <v>0.30489305464940863</v>
          </cell>
          <cell r="BV231">
            <v>0.32773463459718721</v>
          </cell>
          <cell r="BW231">
            <v>0.41712069941378438</v>
          </cell>
        </row>
        <row r="232">
          <cell r="Q232">
            <v>-0.76727683139141312</v>
          </cell>
          <cell r="R232">
            <v>-0.41658519926428106</v>
          </cell>
          <cell r="S232">
            <v>-0.46972883027521212</v>
          </cell>
          <cell r="T232">
            <v>0.4345370147370039</v>
          </cell>
          <cell r="U232">
            <v>-0.31145078085921407</v>
          </cell>
          <cell r="V232">
            <v>8.9386064816596972E-2</v>
          </cell>
          <cell r="W232">
            <v>-0.6360534566540853</v>
          </cell>
          <cell r="X232">
            <v>-0.10314422638298967</v>
          </cell>
          <cell r="Y232">
            <v>-0.60868174236197548</v>
          </cell>
          <cell r="Z232">
            <v>-0.62040129814967115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-4.2527067350316538E-3</v>
          </cell>
          <cell r="AE232">
            <v>-0.51588762814687394</v>
          </cell>
          <cell r="AF232">
            <v>0.17159343709221769</v>
          </cell>
          <cell r="AG232">
            <v>-1.1042489310337926</v>
          </cell>
          <cell r="AH232">
            <v>-0.34329725120013282</v>
          </cell>
          <cell r="AI232">
            <v>-0.50332104792808885</v>
          </cell>
          <cell r="AJ232">
            <v>-9.4923968352481985E-2</v>
          </cell>
          <cell r="AK232">
            <v>0.14483754279992095</v>
          </cell>
          <cell r="AP232">
            <v>2.1814768791581562E-2</v>
          </cell>
          <cell r="AQ232">
            <v>-6.209651834224629E-2</v>
          </cell>
          <cell r="AR232">
            <v>0.33697209964237951</v>
          </cell>
          <cell r="AS232">
            <v>-7.3287948064148234E-2</v>
          </cell>
          <cell r="AT232">
            <v>3.3592217652876732E-2</v>
          </cell>
          <cell r="AU232">
            <v>0.52946098308948586</v>
          </cell>
          <cell r="AV232">
            <v>0.45628832365913502</v>
          </cell>
          <cell r="AY232">
            <v>-0.38457594060532102</v>
          </cell>
          <cell r="AZ232">
            <v>-1.1518527719967331</v>
          </cell>
          <cell r="BA232">
            <v>-1.568437971261015</v>
          </cell>
          <cell r="BB232">
            <v>-2.0381668015362262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-0.39624276600431341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1.1666825398992775E-2</v>
          </cell>
          <cell r="BR232">
            <v>0.29669035009171468</v>
          </cell>
          <cell r="BS232">
            <v>0.22340240202756637</v>
          </cell>
          <cell r="BT232">
            <v>0.25699461968044285</v>
          </cell>
          <cell r="BU232">
            <v>0.78645560276992843</v>
          </cell>
          <cell r="BV232">
            <v>0.33016727911079435</v>
          </cell>
          <cell r="BW232">
            <v>0.4195533439273913</v>
          </cell>
        </row>
      </sheetData>
      <sheetData sheetId="1" refreshError="1"/>
      <sheetData sheetId="2" refreshError="1"/>
      <sheetData sheetId="3" refreshError="1"/>
      <sheetData sheetId="4" refreshError="1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14482198.458000001</v>
          </cell>
          <cell r="H11">
            <v>14154523.199999999</v>
          </cell>
          <cell r="I11">
            <v>631838.51500000246</v>
          </cell>
          <cell r="J11">
            <v>-654817.05700000189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738217.30000000261</v>
          </cell>
          <cell r="J12">
            <v>-757661.24200000241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22.463478506417299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12329420.800000001</v>
          </cell>
          <cell r="H13">
            <v>12135562.799999999</v>
          </cell>
          <cell r="I13">
            <v>595751.00000000186</v>
          </cell>
          <cell r="J13">
            <v>-757661.20000000112</v>
          </cell>
          <cell r="K13">
            <v>-38558.759099999443</v>
          </cell>
          <cell r="L13">
            <v>22.804572100683295</v>
          </cell>
          <cell r="M13">
            <v>28.661509734755629</v>
          </cell>
          <cell r="N13">
            <v>21.212803150702221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4723106.5999999996</v>
          </cell>
          <cell r="G14">
            <v>4723106.5999999996</v>
          </cell>
          <cell r="H14">
            <v>4723106.5999999996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4.2519384975516896</v>
          </cell>
          <cell r="P14">
            <v>4.2304041608968657</v>
          </cell>
          <cell r="Q14">
            <v>4.2616711708106561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3.5608045618247992</v>
          </cell>
          <cell r="P15">
            <v>3.5428384676200775</v>
          </cell>
          <cell r="Q15">
            <v>3.5690236644185198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-64924.800000000047</v>
          </cell>
          <cell r="K17">
            <v>0</v>
          </cell>
          <cell r="L17">
            <v>19.010697454640081</v>
          </cell>
          <cell r="M17">
            <v>18.722084280505324</v>
          </cell>
          <cell r="N17">
            <v>11.608671248820258</v>
          </cell>
          <cell r="O17">
            <v>0.97783867425405624</v>
          </cell>
          <cell r="P17">
            <v>0.97055068327635918</v>
          </cell>
          <cell r="Q17">
            <v>0.91914223148626284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-38558.759099999908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0.71153381917361835</v>
          </cell>
          <cell r="P18">
            <v>0.70797749246486907</v>
          </cell>
          <cell r="Q18">
            <v>0.72001217747533397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-31.148451797135181</v>
          </cell>
          <cell r="N19">
            <v>-31.148451797135181</v>
          </cell>
          <cell r="O19">
            <v>1.5753848476136537E-2</v>
          </cell>
          <cell r="P19">
            <v>1.5701315092173034E-2</v>
          </cell>
          <cell r="Q19">
            <v>1.5817363856303987E-2</v>
          </cell>
        </row>
        <row r="20">
          <cell r="C20">
            <v>0</v>
          </cell>
          <cell r="E20">
            <v>0</v>
          </cell>
          <cell r="F20">
            <v>626982.40000000002</v>
          </cell>
          <cell r="G20">
            <v>59700</v>
          </cell>
          <cell r="H20">
            <v>56200</v>
          </cell>
          <cell r="I20">
            <v>626982.40000000002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>
            <v>0</v>
          </cell>
          <cell r="P20">
            <v>0.56157719450352939</v>
          </cell>
          <cell r="Q20">
            <v>5.3867462762198969E-2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>
            <v>0</v>
          </cell>
          <cell r="P21">
            <v>0.39955986517792169</v>
          </cell>
          <cell r="Q21">
            <v>5.3867462762198969E-2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>
            <v>0</v>
          </cell>
          <cell r="P22">
            <v>0.16201732932560772</v>
          </cell>
          <cell r="Q22">
            <v>0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>
            <v>0</v>
          </cell>
          <cell r="P23">
            <v>0.10247683184972625</v>
          </cell>
          <cell r="Q23">
            <v>0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>
            <v>0</v>
          </cell>
          <cell r="P24">
            <v>1.4928341051982199E-2</v>
          </cell>
          <cell r="Q24">
            <v>0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>
            <v>0</v>
          </cell>
          <cell r="P25">
            <v>3.9105500109770375E-3</v>
          </cell>
          <cell r="Q25">
            <v>0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>
            <v>0</v>
          </cell>
          <cell r="P26">
            <v>4.0701606412922253E-2</v>
          </cell>
          <cell r="Q26">
            <v>0</v>
          </cell>
        </row>
        <row r="27">
          <cell r="C27">
            <v>306682</v>
          </cell>
          <cell r="E27">
            <v>391068</v>
          </cell>
          <cell r="F27">
            <v>533534.30000000005</v>
          </cell>
          <cell r="G27">
            <v>533534.25800000003</v>
          </cell>
          <cell r="H27">
            <v>387183</v>
          </cell>
          <cell r="I27">
            <v>142466.30000000005</v>
          </cell>
          <cell r="J27">
            <v>-4.2000000015832484E-2</v>
          </cell>
          <cell r="K27">
            <v>25105.999999999942</v>
          </cell>
          <cell r="L27">
            <v>17.866830626785802</v>
          </cell>
          <cell r="M27">
            <v>60.805785622144292</v>
          </cell>
          <cell r="N27">
            <v>60.805772963458637</v>
          </cell>
          <cell r="O27">
            <v>0.35204720090661507</v>
          </cell>
          <cell r="P27">
            <v>0.47787736205259412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334537.59999999998</v>
          </cell>
          <cell r="G28">
            <v>334537.59999999998</v>
          </cell>
          <cell r="H28">
            <v>334537.59999999998</v>
          </cell>
          <cell r="I28">
            <v>10157.599999999977</v>
          </cell>
          <cell r="J28">
            <v>0</v>
          </cell>
          <cell r="K28">
            <v>899.99999999994179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0.29963949046088678</v>
          </cell>
          <cell r="Q28">
            <v>0.30185413250511578</v>
          </cell>
        </row>
        <row r="29">
          <cell r="F29">
            <v>146351.29999999999</v>
          </cell>
          <cell r="G29">
            <v>146351.258</v>
          </cell>
          <cell r="I29">
            <v>146351.29999999999</v>
          </cell>
          <cell r="J29">
            <v>-4.1999999986728653E-2</v>
          </cell>
          <cell r="M29" t="str">
            <v>n.a.</v>
          </cell>
          <cell r="N29" t="str">
            <v>n.a.</v>
          </cell>
          <cell r="P29">
            <v>0.13108430550194769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4.2896238955352439</v>
          </cell>
          <cell r="M30">
            <v>-17.670810853076844</v>
          </cell>
          <cell r="N30">
            <v>-17.670810853076844</v>
          </cell>
          <cell r="O30">
            <v>6.00338655529482E-2</v>
          </cell>
          <cell r="P30">
            <v>4.7153566089759631E-2</v>
          </cell>
          <cell r="Q30">
            <v>4.7502079130671185E-2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23.939720475688642</v>
          </cell>
          <cell r="N31">
            <v>23.939720475688642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49403.760000000242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0.90871393788364496</v>
          </cell>
          <cell r="Q32">
            <v>1.0082268338103959</v>
          </cell>
        </row>
        <row r="33">
          <cell r="C33">
            <v>164252.17440000002</v>
          </cell>
          <cell r="E33">
            <v>69970</v>
          </cell>
          <cell r="F33">
            <v>74082.100000000006</v>
          </cell>
          <cell r="G33">
            <v>110000</v>
          </cell>
          <cell r="H33">
            <v>228517</v>
          </cell>
          <cell r="I33">
            <v>4112.1000000000058</v>
          </cell>
          <cell r="J33">
            <v>35917.899999999994</v>
          </cell>
          <cell r="K33">
            <v>0</v>
          </cell>
          <cell r="L33">
            <v>-57.400868356480039</v>
          </cell>
          <cell r="M33">
            <v>-54.897339855246386</v>
          </cell>
          <cell r="N33">
            <v>-33.029805905571017</v>
          </cell>
          <cell r="O33">
            <v>6.2988387307158486E-2</v>
          </cell>
          <cell r="P33">
            <v>6.6354044197939083E-2</v>
          </cell>
          <cell r="Q33">
            <v>9.9253281471388399E-2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-36.395537525354968</v>
          </cell>
          <cell r="N34">
            <v>-36.395537525354968</v>
          </cell>
          <cell r="P34">
            <v>2.808591770366628E-2</v>
          </cell>
          <cell r="Q34">
            <v>2.8293501337257509E-2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7.8067691011625889E-2</v>
          </cell>
          <cell r="Q35">
            <v>7.8644691027692837E-2</v>
          </cell>
        </row>
        <row r="36">
          <cell r="C36">
            <v>550049</v>
          </cell>
          <cell r="E36">
            <v>681100</v>
          </cell>
          <cell r="F36">
            <v>598900.01500000001</v>
          </cell>
          <cell r="G36">
            <v>654676.30000000005</v>
          </cell>
          <cell r="H36">
            <v>654676.30000000005</v>
          </cell>
          <cell r="I36">
            <v>-82199.984999999986</v>
          </cell>
          <cell r="J36">
            <v>55776.285000000033</v>
          </cell>
          <cell r="K36">
            <v>0</v>
          </cell>
          <cell r="L36">
            <v>23.825331924973959</v>
          </cell>
          <cell r="M36">
            <v>8.8812114920670648</v>
          </cell>
          <cell r="N36">
            <v>19.021450816200016</v>
          </cell>
          <cell r="O36">
            <v>0.61313978269123415</v>
          </cell>
          <cell r="P36">
            <v>0.53642429231158906</v>
          </cell>
          <cell r="Q36">
            <v>0.59071610069588287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0.49499999999534339</v>
          </cell>
          <cell r="J37">
            <v>-71156.494999999995</v>
          </cell>
          <cell r="K37">
            <v>0</v>
          </cell>
          <cell r="L37">
            <v>21.998245614035095</v>
          </cell>
          <cell r="M37">
            <v>21.998462719298239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6.6976361521403349E-2</v>
          </cell>
          <cell r="P38">
            <v>6.6638781680414927E-2</v>
          </cell>
          <cell r="Q38">
            <v>3.681394440029679E-2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8.9568254946794254E-2</v>
          </cell>
          <cell r="Q39">
            <v>9.0230255883080354E-2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>
            <v>0</v>
          </cell>
          <cell r="P40">
            <v>5.0158222770204784E-2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80.858843420528117</v>
          </cell>
          <cell r="O41">
            <v>0.17135145910524191</v>
          </cell>
          <cell r="P41">
            <v>8.091911432150807E-2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33.333333333333329</v>
          </cell>
          <cell r="M42">
            <v>33.333333333333329</v>
          </cell>
          <cell r="N42">
            <v>0</v>
          </cell>
          <cell r="O42">
            <v>9.7223750595585492E-3</v>
          </cell>
          <cell r="P42">
            <v>9.6733715342537802E-3</v>
          </cell>
          <cell r="Q42">
            <v>7.3086507265295092E-3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-2.3330986997179282</v>
          </cell>
          <cell r="M43">
            <v>-1.8787310724520334</v>
          </cell>
          <cell r="N43">
            <v>5.4217232635487278</v>
          </cell>
          <cell r="O43">
            <v>0.16679994722550781</v>
          </cell>
          <cell r="P43">
            <v>0.1667313065834575</v>
          </cell>
          <cell r="Q43">
            <v>0.18046051176616071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>
            <v>0</v>
          </cell>
          <cell r="P44">
            <v>0</v>
          </cell>
          <cell r="Q44">
            <v>0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8.7997396708047015E-2</v>
          </cell>
          <cell r="P45">
            <v>0</v>
          </cell>
          <cell r="Q45">
            <v>0</v>
          </cell>
        </row>
        <row r="46">
          <cell r="C46">
            <v>82855.399999999994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-82855.399999999994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7.8883570309623799E-2</v>
          </cell>
          <cell r="P46">
            <v>2.3377314541113303E-2</v>
          </cell>
          <cell r="Q46">
            <v>2.3550096785483973E-2</v>
          </cell>
        </row>
        <row r="47">
          <cell r="O47">
            <v>0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25.082617688751551</v>
          </cell>
          <cell r="M48">
            <v>26.529309219565398</v>
          </cell>
          <cell r="N48">
            <v>27.333073294011601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13743780.426072501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-220333.14900000021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346824.97378053702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34.678076557799997</v>
          </cell>
          <cell r="M51">
            <v>40.621550682129381</v>
          </cell>
          <cell r="N51">
            <v>47.211596772424592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-56454.800000000047</v>
          </cell>
          <cell r="J52">
            <v>-36496.199999999953</v>
          </cell>
          <cell r="K52">
            <v>0</v>
          </cell>
          <cell r="L52">
            <v>57.800977582751798</v>
          </cell>
          <cell r="M52">
            <v>45.714179832195214</v>
          </cell>
          <cell r="N52">
            <v>37.900456498415579</v>
          </cell>
          <cell r="O52">
            <v>0.66351068769887656</v>
          </cell>
          <cell r="P52">
            <v>0.60960082662184212</v>
          </cell>
          <cell r="Q52">
            <v>0.58117578505059708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64105.300000000047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50.292859590704353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>
            <v>0</v>
          </cell>
          <cell r="P54">
            <v>9.3150089462116559E-2</v>
          </cell>
          <cell r="Q54">
            <v>0</v>
          </cell>
        </row>
        <row r="55">
          <cell r="C55">
            <v>11292855.426072501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2551193.1740000001</v>
          </cell>
          <cell r="E56">
            <v>2827000</v>
          </cell>
          <cell r="F56">
            <v>3038900.8549118382</v>
          </cell>
          <cell r="G56">
            <v>3038900.8549118382</v>
          </cell>
          <cell r="H56">
            <v>3038900.8549118382</v>
          </cell>
          <cell r="I56">
            <v>211900.85491183819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19.116846418460899</v>
          </cell>
          <cell r="N56">
            <v>19.116846418460899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7848944.2520725001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8.6768083401557998</v>
          </cell>
          <cell r="P57">
            <v>8.6527703788179178</v>
          </cell>
          <cell r="Q57">
            <v>8.7167231944181403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2.7906747391465858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24.655863402061851</v>
          </cell>
          <cell r="N59">
            <v>24.655863402061851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3597573.2520725001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29.399056643291299</v>
          </cell>
          <cell r="N60">
            <v>29.399056643291299</v>
          </cell>
          <cell r="O60">
            <v>4.1381696051765093</v>
          </cell>
          <cell r="P60">
            <v>4.1497299440980333</v>
          </cell>
          <cell r="Q60">
            <v>4.1804006891065102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-39635.977000000072</v>
          </cell>
          <cell r="L61">
            <v>48.952382741747222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283.99177697395783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0.43136071582376118</v>
          </cell>
          <cell r="Q62">
            <v>0.43454891233291498</v>
          </cell>
        </row>
        <row r="63">
          <cell r="C63">
            <v>729518</v>
          </cell>
          <cell r="E63">
            <v>781300</v>
          </cell>
          <cell r="F63">
            <v>790371.11886869965</v>
          </cell>
          <cell r="G63">
            <v>790371.11886869965</v>
          </cell>
          <cell r="H63">
            <v>790371.11886869965</v>
          </cell>
          <cell r="I63">
            <v>9071.1188686996466</v>
          </cell>
          <cell r="J63">
            <v>0</v>
          </cell>
          <cell r="K63">
            <v>-3882.9770000000717</v>
          </cell>
          <cell r="L63">
            <v>7.6712086979848104</v>
          </cell>
          <cell r="M63">
            <v>8.9213025580078273</v>
          </cell>
          <cell r="N63">
            <v>8.9213025580078273</v>
          </cell>
          <cell r="O63">
            <v>0.70334181796602735</v>
          </cell>
          <cell r="P63">
            <v>0.70792161877414728</v>
          </cell>
          <cell r="Q63">
            <v>0.71315388298119287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-96178.172000000719</v>
          </cell>
          <cell r="L64">
            <v>27.359763875218633</v>
          </cell>
          <cell r="M64">
            <v>22.093550979296971</v>
          </cell>
          <cell r="N64">
            <v>22.093550979296971</v>
          </cell>
          <cell r="O64">
            <v>2.6997595188533419</v>
          </cell>
          <cell r="P64">
            <v>2.5750819725333369</v>
          </cell>
          <cell r="Q64">
            <v>2.5941144598564758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76821.827999999281</v>
          </cell>
          <cell r="L65">
            <v>29.48229204405175</v>
          </cell>
          <cell r="M65">
            <v>24.128314497234381</v>
          </cell>
          <cell r="N65">
            <v>24.128314497234381</v>
          </cell>
          <cell r="O65">
            <v>2.6997595188533419</v>
          </cell>
          <cell r="P65">
            <v>2.5750819725333369</v>
          </cell>
          <cell r="Q65">
            <v>2.5941144598564758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>
            <v>0</v>
          </cell>
          <cell r="P66">
            <v>0</v>
          </cell>
          <cell r="Q66">
            <v>0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>
            <v>0</v>
          </cell>
          <cell r="P67">
            <v>0</v>
          </cell>
          <cell r="Q67">
            <v>0</v>
          </cell>
        </row>
        <row r="68">
          <cell r="F68">
            <v>0</v>
          </cell>
          <cell r="G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C71">
            <v>-3617923.9585239999</v>
          </cell>
          <cell r="E71">
            <v>-4760010</v>
          </cell>
          <cell r="F71">
            <v>-4350990.4776580911</v>
          </cell>
          <cell r="G71">
            <v>-5129603.034658093</v>
          </cell>
          <cell r="H71">
            <v>-5457278.2926580943</v>
          </cell>
          <cell r="I71">
            <v>409019.52234190889</v>
          </cell>
          <cell r="J71">
            <v>-778612.55700000189</v>
          </cell>
          <cell r="K71">
            <v>269322.14990000241</v>
          </cell>
          <cell r="L71">
            <v>42.149179628974039</v>
          </cell>
          <cell r="M71">
            <v>29.934543619146936</v>
          </cell>
          <cell r="N71">
            <v>53.18641414596685</v>
          </cell>
          <cell r="O71">
            <v>-4.2850557877082673</v>
          </cell>
          <cell r="P71">
            <v>-3.8971062437395405</v>
          </cell>
          <cell r="Q71">
            <v>-4.6284539439582524</v>
          </cell>
        </row>
        <row r="72">
          <cell r="O72">
            <v>0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-82133.899999999994</v>
          </cell>
          <cell r="J73">
            <v>52781.899999999994</v>
          </cell>
          <cell r="K73">
            <v>173750</v>
          </cell>
          <cell r="L73">
            <v>-52.159433864085749</v>
          </cell>
          <cell r="M73">
            <v>-67.988324988533137</v>
          </cell>
          <cell r="N73">
            <v>-57.816167713139308</v>
          </cell>
          <cell r="O73">
            <v>0.22346879074395329</v>
          </cell>
          <cell r="P73">
            <v>0.1487765437650781</v>
          </cell>
          <cell r="Q73">
            <v>0.19750139789223928</v>
          </cell>
        </row>
        <row r="74">
          <cell r="O74">
            <v>0</v>
          </cell>
        </row>
        <row r="75">
          <cell r="C75">
            <v>-3963059.9585239999</v>
          </cell>
          <cell r="E75">
            <v>-5008248</v>
          </cell>
          <cell r="F75">
            <v>-4517094.5776580907</v>
          </cell>
          <cell r="G75">
            <v>-5348489.034658093</v>
          </cell>
          <cell r="H75">
            <v>-5682080.2926580943</v>
          </cell>
          <cell r="I75">
            <v>491153.42234190926</v>
          </cell>
          <cell r="J75">
            <v>-831394.45700000226</v>
          </cell>
          <cell r="K75">
            <v>95572.149900002405</v>
          </cell>
          <cell r="L75">
            <v>29.496154812233797</v>
          </cell>
          <cell r="M75">
            <v>16.796608061324836</v>
          </cell>
          <cell r="N75">
            <v>38.293623647155513</v>
          </cell>
          <cell r="O75">
            <v>-4.5085245784522208</v>
          </cell>
          <cell r="P75">
            <v>-4.0458827875046186</v>
          </cell>
          <cell r="Q75">
            <v>-4.8259553418504915</v>
          </cell>
        </row>
        <row r="76">
          <cell r="O76">
            <v>0</v>
          </cell>
        </row>
        <row r="77">
          <cell r="C77">
            <v>3963059.9585239999</v>
          </cell>
          <cell r="E77">
            <v>5008248</v>
          </cell>
          <cell r="F77">
            <v>4517094.5776580907</v>
          </cell>
          <cell r="G77">
            <v>5348489.034658093</v>
          </cell>
          <cell r="H77">
            <v>5682080.2926580943</v>
          </cell>
          <cell r="I77">
            <v>-491153.42234190926</v>
          </cell>
          <cell r="J77">
            <v>831394.45700000226</v>
          </cell>
          <cell r="K77">
            <v>-95572.149900002405</v>
          </cell>
          <cell r="L77">
            <v>29.496154812233797</v>
          </cell>
          <cell r="M77">
            <v>16.796608061324836</v>
          </cell>
          <cell r="N77">
            <v>38.293623647155513</v>
          </cell>
          <cell r="O77">
            <v>4.5085245784522208</v>
          </cell>
          <cell r="P77">
            <v>4.0458827875046186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976469.39999999991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58068.607800000231</v>
          </cell>
          <cell r="L78">
            <v>83.407851649183982</v>
          </cell>
          <cell r="M78">
            <v>-9.5706082740369514</v>
          </cell>
          <cell r="N78">
            <v>-8.1901300217719566</v>
          </cell>
          <cell r="O78">
            <v>1.7828531296253298</v>
          </cell>
          <cell r="P78">
            <v>0.87460660166943216</v>
          </cell>
          <cell r="Q78">
            <v>0.89452110156344677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-5325.6999999999534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-5325.6999999999534</v>
          </cell>
          <cell r="K80">
            <v>58068.60779999994</v>
          </cell>
          <cell r="L80">
            <v>136.47430133483743</v>
          </cell>
          <cell r="M80">
            <v>84.843865620682223</v>
          </cell>
          <cell r="N80">
            <v>83.424193445483354</v>
          </cell>
          <cell r="O80">
            <v>0.79858508475318424</v>
          </cell>
          <cell r="P80">
            <v>0.62108034201709805</v>
          </cell>
          <cell r="Q80">
            <v>0.62086536770588763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0.96063028249496218</v>
          </cell>
          <cell r="Q81">
            <v>0.9677303219767428</v>
          </cell>
        </row>
        <row r="82">
          <cell r="C82">
            <v>740148.16318849998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9.4684875673537228</v>
          </cell>
          <cell r="M82">
            <v>6.662198092754279</v>
          </cell>
          <cell r="N82">
            <v>3.9286508104316553</v>
          </cell>
          <cell r="O82">
            <v>0.72938427982695031</v>
          </cell>
          <cell r="P82">
            <v>0.70710402284262797</v>
          </cell>
          <cell r="Q82">
            <v>0.69407458811918377</v>
          </cell>
        </row>
        <row r="83">
          <cell r="O83">
            <v>0</v>
          </cell>
        </row>
        <row r="84">
          <cell r="C84">
            <v>1790818.7000000002</v>
          </cell>
          <cell r="E84">
            <v>1983921</v>
          </cell>
          <cell r="F84">
            <v>2817881.6148455972</v>
          </cell>
          <cell r="G84">
            <v>3517000</v>
          </cell>
          <cell r="H84">
            <v>3517000</v>
          </cell>
          <cell r="I84">
            <v>833960.61484559719</v>
          </cell>
          <cell r="J84">
            <v>699118.38515440281</v>
          </cell>
          <cell r="K84">
            <v>149421</v>
          </cell>
          <cell r="L84">
            <v>2.2513352345073567</v>
          </cell>
          <cell r="M84">
            <v>45.233685036214702</v>
          </cell>
          <cell r="N84">
            <v>81.266263132333577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6256646.1322326977</v>
          </cell>
          <cell r="G85">
            <v>7003000</v>
          </cell>
          <cell r="H85">
            <v>7003000</v>
          </cell>
          <cell r="I85">
            <v>847583.13223269768</v>
          </cell>
          <cell r="J85">
            <v>746353.86776730232</v>
          </cell>
          <cell r="K85">
            <v>149421</v>
          </cell>
          <cell r="L85">
            <v>34.438025401059448</v>
          </cell>
          <cell r="M85">
            <v>55.504040468846405</v>
          </cell>
          <cell r="N85">
            <v>74.054081433996856</v>
          </cell>
          <cell r="O85">
            <v>4.8693462228500879</v>
          </cell>
          <cell r="P85">
            <v>5.6039687588369258</v>
          </cell>
          <cell r="Q85">
            <v>6.3188248194921179</v>
          </cell>
        </row>
        <row r="86">
          <cell r="C86">
            <v>3874041.1</v>
          </cell>
          <cell r="E86">
            <v>4783063</v>
          </cell>
          <cell r="F86">
            <v>5277646.1322326977</v>
          </cell>
          <cell r="G86">
            <v>6044000</v>
          </cell>
          <cell r="H86">
            <v>6044000</v>
          </cell>
          <cell r="I86">
            <v>494583.13223269768</v>
          </cell>
          <cell r="J86">
            <v>766353.86776730232</v>
          </cell>
          <cell r="K86">
            <v>40</v>
          </cell>
          <cell r="L86">
            <v>23.463161367478857</v>
          </cell>
          <cell r="M86">
            <v>36.229624419393211</v>
          </cell>
          <cell r="N86">
            <v>56.011189337259857</v>
          </cell>
          <cell r="O86">
            <v>4.3058085573608604</v>
          </cell>
          <cell r="P86">
            <v>4.7270955429078096</v>
          </cell>
          <cell r="Q86">
            <v>5.4535166655733764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187.59939096599561</v>
          </cell>
          <cell r="N87">
            <v>272.18744713246485</v>
          </cell>
          <cell r="O87">
            <v>0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266753.89999999991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26.306141154903749</v>
          </cell>
          <cell r="O88">
            <v>0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>
            <v>0</v>
          </cell>
          <cell r="P89">
            <v>1.5919861634243211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0.18004398258441759</v>
          </cell>
          <cell r="P90">
            <v>0.35827301978717702</v>
          </cell>
          <cell r="Q90">
            <v>0.36092102353232142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>
            <v>0</v>
          </cell>
          <cell r="P91">
            <v>0</v>
          </cell>
          <cell r="Q91">
            <v>0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>
            <v>0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64.415570800313986</v>
          </cell>
          <cell r="M94">
            <v>65.069486454595562</v>
          </cell>
          <cell r="N94">
            <v>67.33691035580263</v>
          </cell>
          <cell r="O94">
            <v>3.0833810329857858</v>
          </cell>
          <cell r="P94">
            <v>3.0800413699531775</v>
          </cell>
          <cell r="Q94">
            <v>3.1454267200841808</v>
          </cell>
        </row>
        <row r="95">
          <cell r="O95">
            <v>0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6039.5999999999767</v>
          </cell>
          <cell r="J96">
            <v>222700</v>
          </cell>
          <cell r="K96">
            <v>0</v>
          </cell>
          <cell r="L96">
            <v>-36.960193553146482</v>
          </cell>
          <cell r="M96">
            <v>-36.151436729126871</v>
          </cell>
          <cell r="N96">
            <v>-6.3299014107005664</v>
          </cell>
          <cell r="O96">
            <v>0.42379292752667957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>
            <v>0</v>
          </cell>
          <cell r="P97">
            <v>0</v>
          </cell>
          <cell r="Q97">
            <v>0</v>
          </cell>
        </row>
        <row r="98">
          <cell r="C98">
            <v>302763.90000000002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>
            <v>0</v>
          </cell>
          <cell r="P98">
            <v>0</v>
          </cell>
          <cell r="Q98">
            <v>0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>
            <v>0</v>
          </cell>
          <cell r="P99">
            <v>0</v>
          </cell>
          <cell r="Q99">
            <v>0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>
            <v>4167</v>
          </cell>
          <cell r="E101">
            <v>158439</v>
          </cell>
          <cell r="F101">
            <v>164505.60000000001</v>
          </cell>
          <cell r="G101">
            <v>164505.60000000001</v>
          </cell>
          <cell r="H101">
            <v>164505.60000000001</v>
          </cell>
          <cell r="I101">
            <v>6066.6000000000058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0.14262994278346269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133.75748502994011</v>
          </cell>
          <cell r="N102">
            <v>300.44910179640721</v>
          </cell>
          <cell r="O102">
            <v>0.28116298474321694</v>
          </cell>
          <cell r="P102">
            <v>0.27972166019883848</v>
          </cell>
          <cell r="Q102">
            <v>0.48273186897447989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>
            <v>0</v>
          </cell>
          <cell r="P103">
            <v>0</v>
          </cell>
          <cell r="Q103">
            <v>0</v>
          </cell>
        </row>
        <row r="104">
          <cell r="O104">
            <v>0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27.260291720018358</v>
          </cell>
          <cell r="N105">
            <v>-58.960104643557877</v>
          </cell>
          <cell r="O105">
            <v>0.22244884158261255</v>
          </cell>
          <cell r="P105">
            <v>0.34856558730842202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-272.68030827160732</v>
          </cell>
          <cell r="M106">
            <v>-230.08448546909017</v>
          </cell>
          <cell r="N106">
            <v>-124.95097751806176</v>
          </cell>
          <cell r="O106">
            <v>0.47723538287721229</v>
          </cell>
          <cell r="P106">
            <v>0.35770154931299508</v>
          </cell>
          <cell r="Q106">
            <v>6.911637600643955E-2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98.491062838624742</v>
          </cell>
          <cell r="O107">
            <v>7.1387439094721575E-2</v>
          </cell>
          <cell r="P107">
            <v>7.3596443724681909E-2</v>
          </cell>
          <cell r="Q107">
            <v>7.0740520612335003E-2</v>
          </cell>
        </row>
        <row r="108">
          <cell r="C108">
            <v>-436497</v>
          </cell>
          <cell r="E108">
            <v>458041</v>
          </cell>
          <cell r="F108">
            <v>620603.80000000005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-204.93565820612741</v>
          </cell>
          <cell r="M108">
            <v>-242.17825093872355</v>
          </cell>
          <cell r="N108">
            <v>-201.65018316277087</v>
          </cell>
          <cell r="O108">
            <v>0.41233762913474609</v>
          </cell>
          <cell r="P108">
            <v>0.55586399379349316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-8.7997396708047015E-2</v>
          </cell>
          <cell r="P109">
            <v>0</v>
          </cell>
          <cell r="Q109">
            <v>0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0.60557574141359982</v>
          </cell>
          <cell r="M110">
            <v>-90.121701745818044</v>
          </cell>
          <cell r="N110">
            <v>-0.55224063024322811</v>
          </cell>
          <cell r="O110">
            <v>8.1507711355791684E-2</v>
          </cell>
          <cell r="P110">
            <v>7.9627719936584372E-3</v>
          </cell>
          <cell r="Q110">
            <v>8.0756079015356919E-2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>
            <v>0</v>
          </cell>
          <cell r="P111">
            <v>-0.27972166019883848</v>
          </cell>
          <cell r="Q111">
            <v>-0.48273186897447989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-92.020261030479674</v>
          </cell>
          <cell r="O112">
            <v>-0.25478654129459977</v>
          </cell>
          <cell r="P112">
            <v>-9.1359620045730148E-3</v>
          </cell>
          <cell r="Q112">
            <v>4.4122595126826293E-2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51.981327250543742</v>
          </cell>
          <cell r="M113">
            <v>53.307516842607818</v>
          </cell>
          <cell r="N113">
            <v>50.920375576892461</v>
          </cell>
          <cell r="O113">
            <v>5.1582601010435644E-2</v>
          </cell>
          <cell r="P113">
            <v>5.1770451359247086E-2</v>
          </cell>
          <cell r="Q113">
            <v>5.1341015597472721E-2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-94.033220448314793</v>
          </cell>
          <cell r="N114">
            <v>-87.582647960006454</v>
          </cell>
          <cell r="O114">
            <v>-0.21184605144821617</v>
          </cell>
          <cell r="P114">
            <v>3.3140254330313874E-2</v>
          </cell>
          <cell r="Q114">
            <v>6.947729702997188E-2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88.888888888888886</v>
          </cell>
          <cell r="O115">
            <v>-9.4523090856819231E-2</v>
          </cell>
          <cell r="P115">
            <v>-9.4046667694133973E-2</v>
          </cell>
          <cell r="Q115">
            <v>-7.6695717500618307E-2</v>
          </cell>
        </row>
        <row r="116">
          <cell r="O116">
            <v>0</v>
          </cell>
        </row>
        <row r="117">
          <cell r="C117">
            <v>-97919.910512499977</v>
          </cell>
          <cell r="E117">
            <v>-325992</v>
          </cell>
          <cell r="F117">
            <v>143224.00926732249</v>
          </cell>
          <cell r="G117">
            <v>-15107.434658093029</v>
          </cell>
          <cell r="H117">
            <v>-348698.69265809434</v>
          </cell>
          <cell r="I117">
            <v>469216.00926732249</v>
          </cell>
          <cell r="J117">
            <v>-158331.44392541551</v>
          </cell>
          <cell r="K117">
            <v>303061.75770000275</v>
          </cell>
          <cell r="L117">
            <v>-258.91053164888308</v>
          </cell>
          <cell r="M117">
            <v>-30.182938668572312</v>
          </cell>
          <cell r="N117">
            <v>-107.36438462713296</v>
          </cell>
          <cell r="O117">
            <v>-0.29346448985329732</v>
          </cell>
          <cell r="P117">
            <v>0.12828324576557565</v>
          </cell>
          <cell r="Q117">
            <v>-1.3631476949366506E-2</v>
          </cell>
        </row>
        <row r="119">
          <cell r="C119">
            <v>-4.0501517825990447</v>
          </cell>
          <cell r="E119">
            <v>-4.2850557877082673</v>
          </cell>
          <cell r="F119">
            <v>-3.8971062437395405</v>
          </cell>
          <cell r="G119">
            <v>-4.6284539439582524</v>
          </cell>
          <cell r="H119">
            <v>-4.9241161677171981</v>
          </cell>
          <cell r="I119">
            <v>0.38794954396872683</v>
          </cell>
          <cell r="J119">
            <v>-0.73134770021871187</v>
          </cell>
        </row>
        <row r="120">
          <cell r="C120">
            <v>-3.2141598571907508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-4.2929504749207208</v>
          </cell>
          <cell r="I120">
            <v>0.39122307185063931</v>
          </cell>
          <cell r="J120">
            <v>-0.52724846283082805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5" refreshError="1"/>
      <sheetData sheetId="6" refreshError="1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2074.7699591537189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1554.6018999999999</v>
          </cell>
          <cell r="Y12">
            <v>1796.686580910241</v>
          </cell>
          <cell r="AL12">
            <v>29.550158333333322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21.735228227962232</v>
          </cell>
          <cell r="AV13">
            <v>25.676600205247937</v>
          </cell>
          <cell r="BG13">
            <v>1.1547923631413135</v>
          </cell>
          <cell r="BR13">
            <v>1.1537978561830191</v>
          </cell>
          <cell r="CC13">
            <v>1.2117629572288473</v>
          </cell>
        </row>
        <row r="14">
          <cell r="C14">
            <v>463.64150000000001</v>
          </cell>
          <cell r="N14">
            <v>546.55399999999997</v>
          </cell>
          <cell r="Y14">
            <v>611.93854244269994</v>
          </cell>
          <cell r="AL14">
            <v>17.882890120923168</v>
          </cell>
          <cell r="AV14">
            <v>11.96305258816146</v>
          </cell>
          <cell r="BG14">
            <v>0.62814931409348906</v>
          </cell>
          <cell r="BR14">
            <v>0.60774754750834725</v>
          </cell>
          <cell r="CC14">
            <v>0.56863222312014827</v>
          </cell>
        </row>
        <row r="15">
          <cell r="C15">
            <v>388.71899999999999</v>
          </cell>
          <cell r="N15">
            <v>491.06900000000002</v>
          </cell>
          <cell r="Y15">
            <v>692.11076690499999</v>
          </cell>
          <cell r="AL15">
            <v>26.330073909430716</v>
          </cell>
          <cell r="AV15">
            <v>40.939616816577697</v>
          </cell>
          <cell r="BG15">
            <v>0.52664304904782455</v>
          </cell>
          <cell r="BR15">
            <v>0.54605030867467186</v>
          </cell>
          <cell r="CC15">
            <v>0.64313073410869914</v>
          </cell>
        </row>
        <row r="16">
          <cell r="C16">
            <v>321.7</v>
          </cell>
          <cell r="N16">
            <v>402.43200000000002</v>
          </cell>
          <cell r="Y16">
            <v>365.20456975399998</v>
          </cell>
          <cell r="AL16">
            <v>25.095430525334162</v>
          </cell>
          <cell r="AV16">
            <v>-9.2506138294171532</v>
          </cell>
          <cell r="BG16">
            <v>0.43584457893410189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149.88300000000001</v>
          </cell>
          <cell r="Y17">
            <v>136.70456975400006</v>
          </cell>
          <cell r="AL17">
            <v>16.477308050979179</v>
          </cell>
          <cell r="AV17">
            <v>-8.7924782970716819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252.54900000000001</v>
          </cell>
          <cell r="Y18">
            <v>228.49999999999991</v>
          </cell>
          <cell r="AL18">
            <v>30.840845508237514</v>
          </cell>
          <cell r="AV18">
            <v>-9.5225085033003865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341.59255189961169</v>
          </cell>
          <cell r="AV19">
            <v>47.316394463351962</v>
          </cell>
          <cell r="BG19">
            <v>3.5143271542620896E-2</v>
          </cell>
          <cell r="BR19">
            <v>0.12737185630273276</v>
          </cell>
          <cell r="CC19">
            <v>0.15114317266965599</v>
          </cell>
        </row>
        <row r="20">
          <cell r="C20">
            <v>0</v>
          </cell>
          <cell r="N20">
            <v>14.343999999999999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1.5949989976214121E-2</v>
          </cell>
          <cell r="CC20">
            <v>0</v>
          </cell>
        </row>
        <row r="21">
          <cell r="C21">
            <v>151.60000000000002</v>
          </cell>
          <cell r="N21">
            <v>195.77462679999999</v>
          </cell>
          <cell r="Y21">
            <v>270.95352384618951</v>
          </cell>
          <cell r="AL21">
            <v>29.138935883904992</v>
          </cell>
          <cell r="AV21">
            <v>38.400735720973181</v>
          </cell>
          <cell r="BG21">
            <v>0.20539023365374531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2.0493254243681558</v>
          </cell>
        </row>
        <row r="25">
          <cell r="C25">
            <v>1215.9000000000001</v>
          </cell>
          <cell r="N25">
            <v>1533.5845286000001</v>
          </cell>
          <cell r="Y25">
            <v>1915.3692212066708</v>
          </cell>
          <cell r="AL25">
            <v>62.552194780643113</v>
          </cell>
          <cell r="AV25">
            <v>24.89492333071459</v>
          </cell>
          <cell r="BG25">
            <v>1.6473218014484754</v>
          </cell>
          <cell r="BR25">
            <v>1.7052884731488469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6.8737366169655756</v>
          </cell>
          <cell r="BG26">
            <v>0.39899356075875975</v>
          </cell>
          <cell r="BR26">
            <v>0.40236238766412824</v>
          </cell>
          <cell r="CC26">
            <v>0.35935351016411532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1347.1320764077309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236.68368520000001</v>
          </cell>
          <cell r="Y30">
            <v>290.03026582458335</v>
          </cell>
          <cell r="AL30">
            <v>69.665724157706109</v>
          </cell>
          <cell r="AV30">
            <v>22.539187937480754</v>
          </cell>
          <cell r="BG30">
            <v>0.18899694983309673</v>
          </cell>
          <cell r="BR30">
            <v>0.26318338026167171</v>
          </cell>
          <cell r="CC30">
            <v>0.26950509469405265</v>
          </cell>
        </row>
        <row r="31">
          <cell r="C31">
            <v>97.1</v>
          </cell>
          <cell r="N31">
            <v>175.18020000000001</v>
          </cell>
          <cell r="Y31">
            <v>201.8348269</v>
          </cell>
          <cell r="AL31">
            <v>80.412152420185407</v>
          </cell>
          <cell r="AV31">
            <v>15.215547704592169</v>
          </cell>
          <cell r="BG31">
            <v>0.13155271561859277</v>
          </cell>
          <cell r="BR31">
            <v>0.19479381163072959</v>
          </cell>
          <cell r="CC31">
            <v>0.18755116463997529</v>
          </cell>
        </row>
        <row r="32">
          <cell r="C32">
            <v>42.4</v>
          </cell>
          <cell r="N32">
            <v>61.5034852</v>
          </cell>
          <cell r="Y32">
            <v>88.195438924583343</v>
          </cell>
          <cell r="AL32">
            <v>45.055389622641506</v>
          </cell>
          <cell r="AV32">
            <v>43.39909134870188</v>
          </cell>
          <cell r="BG32">
            <v>5.7444234214503953E-2</v>
          </cell>
          <cell r="BR32">
            <v>6.8389568630942116E-2</v>
          </cell>
          <cell r="CC32">
            <v>8.1953930054077376E-2</v>
          </cell>
        </row>
        <row r="34">
          <cell r="C34">
            <v>-3.8000000000001819</v>
          </cell>
          <cell r="N34">
            <v>-19.891687000000047</v>
          </cell>
          <cell r="Y34">
            <v>-129.41496909427769</v>
          </cell>
          <cell r="AL34">
            <v>423.46544736839718</v>
          </cell>
          <cell r="AV34">
            <v>550.59825792692891</v>
          </cell>
          <cell r="BG34">
            <v>-5.1483040097906052E-3</v>
          </cell>
          <cell r="BR34">
            <v>-6.1688198578619957E-3</v>
          </cell>
          <cell r="CC34">
            <v>-0.11591472945767765</v>
          </cell>
        </row>
        <row r="35">
          <cell r="CC35">
            <v>0</v>
          </cell>
        </row>
        <row r="36">
          <cell r="C36">
            <v>152.9</v>
          </cell>
          <cell r="N36">
            <v>355.98207019999995</v>
          </cell>
          <cell r="Y36">
            <v>445.61932095476669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0.41408325765577492</v>
          </cell>
        </row>
        <row r="37">
          <cell r="C37">
            <v>152.9</v>
          </cell>
          <cell r="N37">
            <v>355.98207019999995</v>
          </cell>
          <cell r="Y37">
            <v>445.61932095476669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0.41408325765577492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>
            <v>0</v>
          </cell>
        </row>
        <row r="40">
          <cell r="C40">
            <v>1508.3000000000002</v>
          </cell>
          <cell r="N40">
            <v>2126.2502839999997</v>
          </cell>
          <cell r="Y40">
            <v>2651.0188079860209</v>
          </cell>
          <cell r="AL40">
            <v>40.969985016243427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2.4634086820239309</v>
          </cell>
        </row>
        <row r="42">
          <cell r="C42">
            <v>-156.70000000000027</v>
          </cell>
          <cell r="N42">
            <v>-375.87375719999977</v>
          </cell>
          <cell r="Y42">
            <v>-581.9088414490443</v>
          </cell>
          <cell r="AL42">
            <v>139.86838366304983</v>
          </cell>
          <cell r="AV42">
            <v>54.814969202389598</v>
          </cell>
          <cell r="BG42">
            <v>-0.21229979956162204</v>
          </cell>
          <cell r="BR42">
            <v>-0.40200752952057472</v>
          </cell>
          <cell r="CC42">
            <v>-0.52120559466701688</v>
          </cell>
        </row>
        <row r="44">
          <cell r="C44">
            <v>21.799999999999997</v>
          </cell>
          <cell r="N44">
            <v>30.170460279310003</v>
          </cell>
          <cell r="Y44">
            <v>55.658390556203329</v>
          </cell>
          <cell r="AL44">
            <v>38.396606785825725</v>
          </cell>
          <cell r="AV44">
            <v>84.47975284743066</v>
          </cell>
          <cell r="BG44">
            <v>2.953500721406099E-2</v>
          </cell>
          <cell r="BR44">
            <v>3.354842017796715E-2</v>
          </cell>
          <cell r="CC44">
            <v>5.1719498221060159E-2</v>
          </cell>
        </row>
        <row r="46">
          <cell r="C46">
            <v>-178.50000000000028</v>
          </cell>
          <cell r="N46">
            <v>-406.04421747930979</v>
          </cell>
          <cell r="Y46">
            <v>-637.25664233272767</v>
          </cell>
          <cell r="AL46">
            <v>101.4717768772241</v>
          </cell>
          <cell r="AV46">
            <v>56.942671487545418</v>
          </cell>
          <cell r="BG46">
            <v>-0.24183480677568303</v>
          </cell>
          <cell r="BR46">
            <v>-0.43555594969854189</v>
          </cell>
          <cell r="CC46">
            <v>-0.57077965406995845</v>
          </cell>
        </row>
        <row r="48">
          <cell r="C48">
            <v>178.49999999999997</v>
          </cell>
          <cell r="N48">
            <v>406.35880005999991</v>
          </cell>
          <cell r="Y48">
            <v>786.32312548603068</v>
          </cell>
          <cell r="AL48">
            <v>127.65198882913165</v>
          </cell>
          <cell r="AV48">
            <v>93.504638110440339</v>
          </cell>
          <cell r="BG48">
            <v>0.24183480677568286</v>
          </cell>
          <cell r="BR48">
            <v>0.45185574370492176</v>
          </cell>
          <cell r="CC48">
            <v>0.73067577203273282</v>
          </cell>
        </row>
        <row r="50">
          <cell r="C50">
            <v>-20</v>
          </cell>
          <cell r="N50">
            <v>368.28438698000002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-2.7096336893633929E-2</v>
          </cell>
          <cell r="BR50">
            <v>0.40951842447902703</v>
          </cell>
          <cell r="CC50">
            <v>0.98249756650917885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742.33697536231875</v>
          </cell>
          <cell r="AV51">
            <v>148.71009790277711</v>
          </cell>
          <cell r="BG51">
            <v>7.4785889826429683E-2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96.685623419999999</v>
          </cell>
          <cell r="Y52">
            <v>99.104015031833342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9.209051641482574E-2</v>
          </cell>
        </row>
        <row r="54">
          <cell r="C54">
            <v>189</v>
          </cell>
          <cell r="N54">
            <v>139.33639999999997</v>
          </cell>
          <cell r="Y54">
            <v>1085.5462213390001</v>
          </cell>
          <cell r="AL54">
            <v>-26.277037037037054</v>
          </cell>
          <cell r="AV54">
            <v>679.08301157414735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581.48199999999997</v>
          </cell>
          <cell r="Y55">
            <v>1294.443394439</v>
          </cell>
          <cell r="AL55">
            <v>71.680543253616776</v>
          </cell>
          <cell r="AV55">
            <v>122.61108588726736</v>
          </cell>
          <cell r="BG55">
            <v>0.45887646529369081</v>
          </cell>
          <cell r="BR55">
            <v>0.64658617340692548</v>
          </cell>
          <cell r="CC55">
            <v>1.2028368439498356</v>
          </cell>
        </row>
        <row r="56">
          <cell r="C56">
            <v>149.69999999999999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-52.753759598648053</v>
          </cell>
          <cell r="BG56">
            <v>0.20281608164885004</v>
          </cell>
          <cell r="BR56">
            <v>0.49164932292437108</v>
          </cell>
          <cell r="CC56">
            <v>0.19411371519304194</v>
          </cell>
        </row>
        <row r="58">
          <cell r="C58">
            <v>9.0999999999999659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1.2328833286603405E-2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91.614049333333355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8.5130608595928206E-2</v>
          </cell>
        </row>
        <row r="60">
          <cell r="C60">
            <v>69.3</v>
          </cell>
          <cell r="N60">
            <v>-88.561513997600088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9.3888807336441601E-2</v>
          </cell>
          <cell r="BR60">
            <v>-9.8477081744288056E-2</v>
          </cell>
          <cell r="CC60">
            <v>-1.4499989999690135</v>
          </cell>
        </row>
        <row r="61">
          <cell r="C61">
            <v>-60.200000000000031</v>
          </cell>
          <cell r="N61">
            <v>-12.70047292239996</v>
          </cell>
          <cell r="Y61">
            <v>-52.190489430958706</v>
          </cell>
          <cell r="AL61">
            <v>-78.902868899667851</v>
          </cell>
          <cell r="AV61">
            <v>310.93343334412202</v>
          </cell>
          <cell r="BG61">
            <v>-8.1559974049838196E-2</v>
          </cell>
          <cell r="BR61">
            <v>-1.4122449512371599E-2</v>
          </cell>
          <cell r="CC61">
            <v>-4.8497017220701599E-2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167.65910249999999</v>
          </cell>
          <cell r="AV63" t="str">
            <v>n.a.</v>
          </cell>
          <cell r="BG63">
            <v>5.4192673787267884E-4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-0.40200752952057472</v>
          </cell>
          <cell r="Y65">
            <v>-0.52120559466701688</v>
          </cell>
          <cell r="CC65">
            <v>-0.52120559466701688</v>
          </cell>
        </row>
        <row r="66">
          <cell r="C66">
            <v>-0.24597064588245593</v>
          </cell>
          <cell r="N66">
            <v>-0.43555594969854189</v>
          </cell>
          <cell r="Y66">
            <v>-0.57077965406995845</v>
          </cell>
          <cell r="CC66">
            <v>-0.57077965406995845</v>
          </cell>
        </row>
        <row r="67">
          <cell r="C67">
            <v>35781.130639351853</v>
          </cell>
        </row>
        <row r="68">
          <cell r="C68">
            <v>-3.1263880373444408E-13</v>
          </cell>
          <cell r="N68">
            <v>0.31458258069011436</v>
          </cell>
          <cell r="Y68">
            <v>-0.98093126158437371</v>
          </cell>
          <cell r="BG68">
            <v>73810715</v>
          </cell>
        </row>
        <row r="69">
          <cell r="N69">
            <v>3.9322822586264294E-2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  <sheetName val="Seguimiento CSF"/>
      <sheetName val="Resumen OPEF"/>
      <sheetName val="Resumen MES OPEF"/>
      <sheetName val="EPS"/>
    </sheetNames>
    <sheetDataSet>
      <sheetData sheetId="0" refreshError="1"/>
      <sheetData sheetId="1" refreshError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C5" t="str">
            <v>Millones de dólares</v>
          </cell>
          <cell r="D5" t="str">
            <v>Miles de millones de pesos</v>
          </cell>
        </row>
        <row r="6">
          <cell r="D6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9">
          <cell r="H9" t="str">
            <v>Ene</v>
          </cell>
          <cell r="I9" t="str">
            <v>Feb</v>
          </cell>
          <cell r="J9" t="str">
            <v>Mar</v>
          </cell>
          <cell r="K9" t="str">
            <v>Abr</v>
          </cell>
          <cell r="L9" t="str">
            <v>May</v>
          </cell>
          <cell r="M9" t="str">
            <v>Jun</v>
          </cell>
          <cell r="N9" t="str">
            <v>Jul</v>
          </cell>
          <cell r="O9" t="str">
            <v>Ago</v>
          </cell>
          <cell r="P9" t="str">
            <v>Sep</v>
          </cell>
          <cell r="Q9" t="str">
            <v>Oct</v>
          </cell>
          <cell r="R9" t="str">
            <v>Nov</v>
          </cell>
          <cell r="S9" t="str">
            <v>Dic</v>
          </cell>
          <cell r="T9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1087.8304174938371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E13" t="str">
            <v>Otros Ingresos Corrientes</v>
          </cell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E14" t="str">
            <v>Concesiones</v>
          </cell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E15" t="str">
            <v>-</v>
          </cell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E16" t="str">
            <v>-</v>
          </cell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E17" t="str">
            <v>-</v>
          </cell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E18" t="str">
            <v>-</v>
          </cell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D20" t="str">
            <v>2.</v>
          </cell>
          <cell r="E20" t="str">
            <v>RECURSOS DE CAPITAL</v>
          </cell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E21" t="str">
            <v>2.1</v>
          </cell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36.868704966588957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G38" t="str">
            <v>Termocartagena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G39" t="str">
            <v>Chivor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 t="str">
            <v>2.</v>
          </cell>
          <cell r="E41" t="str">
            <v>RECURSOS DE CAPITAL</v>
          </cell>
          <cell r="F41" t="str">
            <v>-</v>
          </cell>
          <cell r="G41" t="str">
            <v>Carbocol</v>
          </cell>
          <cell r="H41">
            <v>411.99226213767429</v>
          </cell>
          <cell r="I41">
            <v>1209.4085167199025</v>
          </cell>
          <cell r="J41">
            <v>612.63593395478995</v>
          </cell>
          <cell r="K41">
            <v>996.17730737216425</v>
          </cell>
          <cell r="L41">
            <v>712.91603366398579</v>
          </cell>
          <cell r="M41">
            <v>475.56815691244606</v>
          </cell>
          <cell r="N41">
            <v>1048.3826656734291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222.94976650111329</v>
          </cell>
          <cell r="S41">
            <v>447.69624485758766</v>
          </cell>
          <cell r="T41">
            <v>8380.5439969506187</v>
          </cell>
        </row>
        <row r="42">
          <cell r="E42" t="str">
            <v>2.1</v>
          </cell>
          <cell r="F42" t="str">
            <v>CREDITO EXTERNO</v>
          </cell>
          <cell r="G42" t="str">
            <v>Epsa</v>
          </cell>
          <cell r="H42">
            <v>31.615580854135906</v>
          </cell>
          <cell r="I42">
            <v>804.21490643300001</v>
          </cell>
          <cell r="J42">
            <v>62.173021754999994</v>
          </cell>
          <cell r="K42">
            <v>448.70730131700003</v>
          </cell>
          <cell r="L42">
            <v>21.168789650642193</v>
          </cell>
          <cell r="M42">
            <v>17.307276384997571</v>
          </cell>
          <cell r="N42">
            <v>43.08056111621061</v>
          </cell>
          <cell r="O42">
            <v>25.187102494115827</v>
          </cell>
          <cell r="P42">
            <v>413.48173885674629</v>
          </cell>
          <cell r="Q42">
            <v>21.436725135664975</v>
          </cell>
          <cell r="R42">
            <v>38.809750203640519</v>
          </cell>
          <cell r="S42">
            <v>61.866621600922549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32.613038932999999</v>
          </cell>
          <cell r="J43">
            <v>62.173021754999994</v>
          </cell>
          <cell r="K43">
            <v>27.088977317000001</v>
          </cell>
          <cell r="L43">
            <v>21.168789650642193</v>
          </cell>
          <cell r="M43">
            <v>17.307276384997571</v>
          </cell>
          <cell r="N43">
            <v>43.08056111621061</v>
          </cell>
          <cell r="O43">
            <v>25.187102494115827</v>
          </cell>
          <cell r="P43">
            <v>55.992423656746311</v>
          </cell>
          <cell r="Q43">
            <v>21.436725135664975</v>
          </cell>
          <cell r="R43">
            <v>38.809750203640519</v>
          </cell>
          <cell r="S43">
            <v>61.866621600922549</v>
          </cell>
          <cell r="T43">
            <v>438.33986910207648</v>
          </cell>
        </row>
        <row r="44">
          <cell r="F44" t="str">
            <v>Banca Comercial</v>
          </cell>
          <cell r="G44" t="str">
            <v>Exigibles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G45" t="str">
            <v>No exigibles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7">
          <cell r="H47">
            <v>0</v>
          </cell>
          <cell r="I47">
            <v>771.60186750000003</v>
          </cell>
          <cell r="J47">
            <v>0</v>
          </cell>
          <cell r="K47">
            <v>421.61832400000003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357.48931519999996</v>
          </cell>
          <cell r="Q47">
            <v>0</v>
          </cell>
          <cell r="R47">
            <v>0</v>
          </cell>
          <cell r="S47">
            <v>0</v>
          </cell>
          <cell r="T47">
            <v>1550.7095067</v>
          </cell>
        </row>
        <row r="48">
          <cell r="C48" t="str">
            <v>confis</v>
          </cell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820.70593967956142</v>
          </cell>
          <cell r="O48">
            <v>529.4886352406653</v>
          </cell>
          <cell r="P48">
            <v>717.46654953300788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5015.4018692176123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100</v>
          </cell>
          <cell r="M58">
            <v>0</v>
          </cell>
          <cell r="N58">
            <v>0</v>
          </cell>
          <cell r="O58">
            <v>0</v>
          </cell>
          <cell r="P58">
            <v>100</v>
          </cell>
          <cell r="Q58">
            <v>0</v>
          </cell>
          <cell r="R58">
            <v>100</v>
          </cell>
          <cell r="S58">
            <v>0</v>
          </cell>
          <cell r="T58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175.04250114310079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138.19999999999999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21.429380914338982</v>
          </cell>
          <cell r="K85">
            <v>21.971906138491516</v>
          </cell>
          <cell r="L85">
            <v>23.918774412177434</v>
          </cell>
          <cell r="M85">
            <v>35.375794960875339</v>
          </cell>
          <cell r="N85">
            <v>23.274859026641934</v>
          </cell>
          <cell r="O85">
            <v>18.548787561453171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45.956902418778562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3.444755239022391</v>
          </cell>
          <cell r="J86">
            <v>2.5527331725103282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2.7474472511144099</v>
          </cell>
          <cell r="O86">
            <v>0</v>
          </cell>
          <cell r="P86">
            <v>0.79475185735512599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0">
          <cell r="H110">
            <v>5.6520978946527904</v>
          </cell>
          <cell r="I110">
            <v>15.4147884272444</v>
          </cell>
          <cell r="J110">
            <v>11.2844003974697</v>
          </cell>
          <cell r="K110">
            <v>2.6923314382546799</v>
          </cell>
          <cell r="L110">
            <v>9.684751595645599</v>
          </cell>
          <cell r="M110">
            <v>12.567473159424969</v>
          </cell>
          <cell r="N110">
            <v>6.8334139344049625</v>
          </cell>
          <cell r="O110">
            <v>14.800599136654286</v>
          </cell>
          <cell r="P110">
            <v>6.8388235676887454</v>
          </cell>
          <cell r="Q110">
            <v>13.633625146306517</v>
          </cell>
          <cell r="R110">
            <v>4.9314737857612929</v>
          </cell>
          <cell r="S110">
            <v>15.794591269759209</v>
          </cell>
          <cell r="T110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2" refreshError="1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  <cell r="D5" t="str">
            <v>Miles de millones de pesos</v>
          </cell>
        </row>
        <row r="6">
          <cell r="C6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9">
          <cell r="H9" t="str">
            <v>Ene</v>
          </cell>
          <cell r="I9" t="str">
            <v>Feb</v>
          </cell>
          <cell r="J9" t="str">
            <v>Mar</v>
          </cell>
          <cell r="K9" t="str">
            <v>Abr</v>
          </cell>
          <cell r="L9" t="str">
            <v>May</v>
          </cell>
          <cell r="M9" t="str">
            <v>Jun</v>
          </cell>
          <cell r="N9" t="str">
            <v>Jul</v>
          </cell>
          <cell r="O9" t="str">
            <v>Ago</v>
          </cell>
          <cell r="P9" t="str">
            <v>Sep</v>
          </cell>
          <cell r="Q9" t="str">
            <v>Oct</v>
          </cell>
          <cell r="R9" t="str">
            <v>Nov</v>
          </cell>
          <cell r="S9" t="str">
            <v>Dic</v>
          </cell>
          <cell r="T9" t="str">
            <v>1997</v>
          </cell>
        </row>
        <row r="10">
          <cell r="D10" t="str">
            <v>INGRESOS DEL PRESUPUESTO NACIONAL</v>
          </cell>
          <cell r="H10">
            <v>31.112160277748899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33.972196701843529</v>
          </cell>
          <cell r="S10">
            <v>53.563289244788614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0</v>
          </cell>
        </row>
        <row r="13">
          <cell r="E13" t="str">
            <v>Otros Ingresos Corrientes</v>
          </cell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0</v>
          </cell>
        </row>
        <row r="14">
          <cell r="E14" t="str">
            <v>Concesiones</v>
          </cell>
          <cell r="F14" t="str">
            <v>Impuesto sobre las ventas Interno Neto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0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0.62865230921037496</v>
          </cell>
          <cell r="N19">
            <v>1.116950996070021</v>
          </cell>
          <cell r="O19">
            <v>0.63163366358730622</v>
          </cell>
          <cell r="P19">
            <v>1.4278380019474304</v>
          </cell>
          <cell r="Q19">
            <v>0.52002857915163325</v>
          </cell>
          <cell r="R19">
            <v>0.95716645637821773</v>
          </cell>
          <cell r="S19">
            <v>0.60772999365501634</v>
          </cell>
          <cell r="T19">
            <v>680.41172550380611</v>
          </cell>
        </row>
        <row r="20">
          <cell r="D20" t="str">
            <v>2.</v>
          </cell>
          <cell r="E20" t="str">
            <v>RECURSOS DE CAPITAL</v>
          </cell>
          <cell r="F20" t="str">
            <v>Impuesto 5% Pasajes Internacionales</v>
          </cell>
          <cell r="H20">
            <v>31.112160277748899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33.972196701843529</v>
          </cell>
          <cell r="S20">
            <v>53.563289244788614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31.112160277748899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33.972196701843529</v>
          </cell>
          <cell r="S21">
            <v>53.563289244788614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31.112160277748899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50.120590485717599</v>
          </cell>
          <cell r="Q22">
            <v>18.974318360239725</v>
          </cell>
          <cell r="R22">
            <v>33.972196701843529</v>
          </cell>
          <cell r="S22">
            <v>53.563289244788614</v>
          </cell>
          <cell r="T22">
            <v>402.98178432947265</v>
          </cell>
        </row>
        <row r="23">
          <cell r="F23" t="str">
            <v>Banca Comercial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0</v>
          </cell>
        </row>
        <row r="24">
          <cell r="F24" t="str">
            <v>Bonos Res. 4308/94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0</v>
          </cell>
        </row>
        <row r="25">
          <cell r="F25" t="str">
            <v>Bonos Externos</v>
          </cell>
          <cell r="H25">
            <v>0</v>
          </cell>
          <cell r="I25">
            <v>750</v>
          </cell>
          <cell r="J25">
            <v>0</v>
          </cell>
          <cell r="K25">
            <v>400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320</v>
          </cell>
          <cell r="Q25">
            <v>0</v>
          </cell>
          <cell r="R25">
            <v>0</v>
          </cell>
          <cell r="S25">
            <v>0</v>
          </cell>
          <cell r="T25">
            <v>1470</v>
          </cell>
        </row>
        <row r="26">
          <cell r="N26">
            <v>-1.4419893516166269</v>
          </cell>
          <cell r="O26">
            <v>-0.83342704551128721</v>
          </cell>
          <cell r="P26">
            <v>-1.8318252395439945</v>
          </cell>
          <cell r="Q26">
            <v>-0.69348016331401185</v>
          </cell>
          <cell r="R26">
            <v>-1.2416279768077285</v>
          </cell>
          <cell r="S26">
            <v>-1.9576502232063511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Recuperación de Cartera SPF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0</v>
          </cell>
        </row>
        <row r="30">
          <cell r="F30" t="str">
            <v>Rendimientos Financieros Portafolio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0</v>
          </cell>
        </row>
        <row r="31">
          <cell r="F31" t="str">
            <v>Rendimientos Financieros Entidades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0</v>
          </cell>
        </row>
        <row r="32">
          <cell r="F32" t="str">
            <v>Donaciones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Apalancamiento de Betania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F34" t="str">
            <v>Enajenación de Activos</v>
          </cell>
          <cell r="G34" t="str">
            <v>Larga Distancia Nacional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D41" t="str">
            <v>2.</v>
          </cell>
          <cell r="E41" t="str">
            <v>RECURSOS DE CAPITAL</v>
          </cell>
          <cell r="F41" t="str">
            <v>-</v>
          </cell>
          <cell r="G41" t="str">
            <v>Carbocol</v>
          </cell>
          <cell r="H41">
            <v>411.99226213767429</v>
          </cell>
          <cell r="I41">
            <v>1209.4085167199025</v>
          </cell>
          <cell r="J41">
            <v>612.63593395478995</v>
          </cell>
          <cell r="K41">
            <v>996.17730737216425</v>
          </cell>
          <cell r="L41">
            <v>712.91603366398579</v>
          </cell>
          <cell r="M41">
            <v>475.56815691244606</v>
          </cell>
          <cell r="N41">
            <v>1048.3826656734291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222.94976650111329</v>
          </cell>
          <cell r="S41">
            <v>447.69624485758766</v>
          </cell>
          <cell r="T41">
            <v>0</v>
          </cell>
        </row>
        <row r="42">
          <cell r="E42" t="str">
            <v>2.1</v>
          </cell>
          <cell r="F42" t="str">
            <v>-</v>
          </cell>
          <cell r="G42" t="str">
            <v>Epsa</v>
          </cell>
          <cell r="H42">
            <v>31.615580854135906</v>
          </cell>
          <cell r="I42">
            <v>804.21490643300001</v>
          </cell>
          <cell r="J42">
            <v>62.173021754999994</v>
          </cell>
          <cell r="K42">
            <v>448.70730131700003</v>
          </cell>
          <cell r="L42">
            <v>21.168789650642193</v>
          </cell>
          <cell r="M42">
            <v>17.307276384997571</v>
          </cell>
          <cell r="N42">
            <v>43.08056111621061</v>
          </cell>
          <cell r="O42">
            <v>25.187102494115827</v>
          </cell>
          <cell r="P42">
            <v>413.48173885674629</v>
          </cell>
          <cell r="Q42">
            <v>21.436725135664975</v>
          </cell>
          <cell r="R42">
            <v>38.809750203640519</v>
          </cell>
          <cell r="S42">
            <v>61.866621600922549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Otros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T47">
            <v>0</v>
          </cell>
        </row>
        <row r="48">
          <cell r="C48" t="str">
            <v>confis</v>
          </cell>
          <cell r="E48" t="str">
            <v>2.2</v>
          </cell>
          <cell r="F48" t="str">
            <v>CREDITO INTERNO</v>
          </cell>
          <cell r="H48">
            <v>35845.782996527778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820.70593967956142</v>
          </cell>
          <cell r="O48">
            <v>529.4886352406653</v>
          </cell>
          <cell r="P48">
            <v>717.46654953300788</v>
          </cell>
          <cell r="Q48">
            <v>157.02632428525027</v>
          </cell>
          <cell r="R48">
            <v>137.3196338237216</v>
          </cell>
          <cell r="S48" t="str">
            <v>c:\ingres97.xls</v>
          </cell>
          <cell r="T48">
            <v>5015.4018692176123</v>
          </cell>
          <cell r="U48">
            <v>0</v>
          </cell>
        </row>
      </sheetData>
      <sheetData sheetId="3" refreshError="1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6">
          <cell r="D6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9">
          <cell r="H9" t="str">
            <v>Ene</v>
          </cell>
          <cell r="I9" t="str">
            <v>Feb</v>
          </cell>
          <cell r="J9" t="str">
            <v>Mar</v>
          </cell>
          <cell r="K9" t="str">
            <v>Abr</v>
          </cell>
          <cell r="L9" t="str">
            <v>May</v>
          </cell>
          <cell r="M9" t="str">
            <v>Jun</v>
          </cell>
          <cell r="N9" t="str">
            <v>Jul</v>
          </cell>
          <cell r="O9" t="str">
            <v>Ago</v>
          </cell>
          <cell r="P9" t="str">
            <v>Sep</v>
          </cell>
          <cell r="Q9" t="str">
            <v>Oct</v>
          </cell>
          <cell r="R9" t="str">
            <v>Nov</v>
          </cell>
          <cell r="S9" t="str">
            <v>Dic</v>
          </cell>
          <cell r="T9" t="str">
            <v>1997</v>
          </cell>
        </row>
        <row r="10">
          <cell r="D10" t="str">
            <v>INGRESOS DE TESORERIA</v>
          </cell>
          <cell r="H10">
            <v>1109.0986337836141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19635.797475013678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902.40422646796435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4.1893279124999996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S40">
            <v>0</v>
          </cell>
          <cell r="T40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550.46291219979003</v>
          </cell>
          <cell r="K41">
            <v>547.47000605516428</v>
          </cell>
          <cell r="L41">
            <v>691.74724401334356</v>
          </cell>
          <cell r="M41">
            <v>458.26088052744848</v>
          </cell>
          <cell r="N41">
            <v>935.30210455721863</v>
          </cell>
          <cell r="O41">
            <v>619.38038208058447</v>
          </cell>
          <cell r="P41">
            <v>918.61479200045471</v>
          </cell>
          <cell r="Q41">
            <v>254.76736858995878</v>
          </cell>
          <cell r="R41">
            <v>291.55501629747278</v>
          </cell>
          <cell r="S41">
            <v>378.68662325666514</v>
          </cell>
          <cell r="T41">
            <v>6309.1904219485423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32.613038932999999</v>
          </cell>
          <cell r="J43">
            <v>62.173021754999994</v>
          </cell>
          <cell r="K43">
            <v>27.088977317000001</v>
          </cell>
          <cell r="L43">
            <v>21.168789650642193</v>
          </cell>
          <cell r="M43">
            <v>17.307276384997571</v>
          </cell>
          <cell r="N43">
            <v>43.08056111621061</v>
          </cell>
          <cell r="O43">
            <v>25.187102494115827</v>
          </cell>
          <cell r="P43">
            <v>55.992423656746311</v>
          </cell>
          <cell r="Q43">
            <v>21.436725135664975</v>
          </cell>
          <cell r="R43">
            <v>38.809750203640519</v>
          </cell>
          <cell r="S43">
            <v>61.866621600922549</v>
          </cell>
          <cell r="T43">
            <v>0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T47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750.70593967956142</v>
          </cell>
          <cell r="O48">
            <v>459.4886352406653</v>
          </cell>
          <cell r="P48">
            <v>729.08154953300777</v>
          </cell>
          <cell r="Q48">
            <v>225.46232428525028</v>
          </cell>
          <cell r="R48">
            <v>244.73463382372159</v>
          </cell>
          <cell r="S48">
            <v>195.65699999999998</v>
          </cell>
          <cell r="T48">
            <v>5015.4018692176123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92.058999999999997</v>
          </cell>
          <cell r="O49">
            <v>85.102000000000004</v>
          </cell>
          <cell r="P49">
            <v>382.45</v>
          </cell>
          <cell r="Q49">
            <v>101.036</v>
          </cell>
          <cell r="R49">
            <v>140.01499999999999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8">
          <cell r="K58">
            <v>0</v>
          </cell>
          <cell r="L58">
            <v>100</v>
          </cell>
          <cell r="M58">
            <v>0</v>
          </cell>
          <cell r="N58">
            <v>0</v>
          </cell>
          <cell r="O58">
            <v>0</v>
          </cell>
          <cell r="P58">
            <v>100</v>
          </cell>
          <cell r="Q58">
            <v>0</v>
          </cell>
          <cell r="R58">
            <v>100</v>
          </cell>
          <cell r="S58">
            <v>0</v>
          </cell>
          <cell r="T58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92.738301943100765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76.135000000000005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76.135000000000005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76.135000000000005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76.135000000000005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138.19999999999999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S84">
            <v>29</v>
          </cell>
          <cell r="T84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20.685563195577181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41.195794960875382</v>
          </cell>
          <cell r="N85">
            <v>24.274859026641934</v>
          </cell>
          <cell r="O85">
            <v>18.548787561453171</v>
          </cell>
          <cell r="P85">
            <v>23.397012135488989</v>
          </cell>
          <cell r="Q85">
            <v>22.702260278133863</v>
          </cell>
          <cell r="R85">
            <v>36.766403708939031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3.5882298622438502</v>
          </cell>
          <cell r="J86">
            <v>2.5527331725103277</v>
          </cell>
          <cell r="K86">
            <v>2.4542626614275531</v>
          </cell>
          <cell r="L86">
            <v>0</v>
          </cell>
          <cell r="M86">
            <v>18.410924219910846</v>
          </cell>
          <cell r="N86">
            <v>3.7474472511144099</v>
          </cell>
          <cell r="O86">
            <v>0</v>
          </cell>
          <cell r="P86">
            <v>0.69475185735512635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0">
          <cell r="H110">
            <v>5.6520978946527904</v>
          </cell>
          <cell r="I110">
            <v>15.4147884272444</v>
          </cell>
          <cell r="J110">
            <v>11.2844003974697</v>
          </cell>
          <cell r="K110">
            <v>2.6923314382546799</v>
          </cell>
          <cell r="L110">
            <v>9.684751595645599</v>
          </cell>
          <cell r="M110">
            <v>12.567473159424969</v>
          </cell>
          <cell r="N110">
            <v>6.8334139344049625</v>
          </cell>
          <cell r="O110">
            <v>14.800599136654286</v>
          </cell>
          <cell r="P110">
            <v>6.8388235676887454</v>
          </cell>
          <cell r="Q110">
            <v>13.633625146306517</v>
          </cell>
          <cell r="R110">
            <v>4.9314737857612929</v>
          </cell>
          <cell r="S110">
            <v>15.794591269759209</v>
          </cell>
          <cell r="T110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  <sheetName val="INFORMACION"/>
      <sheetName val="SALDOS"/>
      <sheetName val="94-03 Mil Corr 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  <sheetName val="GIROS SITUAD.FISCAL- 2000"/>
      <sheetName val="MODELO DE TRANSF_IMPUESTOS"/>
    </sheetNames>
    <sheetDataSet>
      <sheetData sheetId="0" refreshError="1">
        <row r="5">
          <cell r="A5" t="str">
            <v>Cuadros de Gasolina</v>
          </cell>
        </row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9.8000000000000007</v>
          </cell>
          <cell r="J9">
            <v>19.510000000000002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9.8000000000000007</v>
          </cell>
          <cell r="J10">
            <v>19.510000000000002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909.03399999999999</v>
          </cell>
          <cell r="C11">
            <v>0.1195</v>
          </cell>
          <cell r="D11">
            <v>330</v>
          </cell>
          <cell r="E11">
            <v>58.52</v>
          </cell>
          <cell r="I11">
            <v>9.8000000000000007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365.81400000000019</v>
          </cell>
          <cell r="P11">
            <v>435.81400000000019</v>
          </cell>
        </row>
        <row r="12">
          <cell r="A12">
            <v>35156</v>
          </cell>
          <cell r="B12">
            <v>909.03399999999999</v>
          </cell>
          <cell r="C12">
            <v>0</v>
          </cell>
          <cell r="D12">
            <v>330</v>
          </cell>
          <cell r="E12">
            <v>58.52</v>
          </cell>
          <cell r="I12">
            <v>9.8000000000000007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365.81400000000019</v>
          </cell>
          <cell r="P12">
            <v>435.81400000000019</v>
          </cell>
        </row>
        <row r="13">
          <cell r="A13">
            <v>35186</v>
          </cell>
          <cell r="B13">
            <v>909.03399999999999</v>
          </cell>
          <cell r="C13">
            <v>0</v>
          </cell>
          <cell r="D13">
            <v>330</v>
          </cell>
          <cell r="E13">
            <v>58.52</v>
          </cell>
          <cell r="I13">
            <v>9.8000000000000007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365.81400000000019</v>
          </cell>
          <cell r="P13">
            <v>435.81400000000019</v>
          </cell>
        </row>
        <row r="14">
          <cell r="A14">
            <v>35217</v>
          </cell>
          <cell r="B14">
            <v>909.03399999999999</v>
          </cell>
          <cell r="C14">
            <v>0</v>
          </cell>
          <cell r="D14">
            <v>330</v>
          </cell>
          <cell r="E14">
            <v>58.52</v>
          </cell>
          <cell r="I14">
            <v>9.8000000000000007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365.81400000000019</v>
          </cell>
          <cell r="P14">
            <v>435.81400000000019</v>
          </cell>
        </row>
        <row r="15">
          <cell r="A15">
            <v>35247</v>
          </cell>
          <cell r="B15">
            <v>954.94021699999996</v>
          </cell>
          <cell r="C15">
            <v>5.0500000000000017E-2</v>
          </cell>
          <cell r="D15">
            <v>330</v>
          </cell>
          <cell r="E15">
            <v>62.906236827586227</v>
          </cell>
          <cell r="I15">
            <v>9.8000000000000007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954.94021699999996</v>
          </cell>
          <cell r="C16">
            <v>0</v>
          </cell>
          <cell r="D16">
            <v>330</v>
          </cell>
          <cell r="E16">
            <v>62.906236827586227</v>
          </cell>
          <cell r="I16">
            <v>9.8000000000000007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954.94021699999996</v>
          </cell>
          <cell r="C17">
            <v>0</v>
          </cell>
          <cell r="D17">
            <v>330</v>
          </cell>
          <cell r="E17">
            <v>62.906236827586227</v>
          </cell>
          <cell r="I17">
            <v>9.8000000000000007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954.94021699999996</v>
          </cell>
          <cell r="C18">
            <v>0</v>
          </cell>
          <cell r="D18">
            <v>330</v>
          </cell>
          <cell r="E18">
            <v>62.906236827586227</v>
          </cell>
          <cell r="I18">
            <v>9.8000000000000007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954.94021699999996</v>
          </cell>
          <cell r="C19">
            <v>0</v>
          </cell>
          <cell r="D19">
            <v>330</v>
          </cell>
          <cell r="E19">
            <v>62.906236827586227</v>
          </cell>
          <cell r="I19">
            <v>9.8000000000000007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954.94021699999996</v>
          </cell>
          <cell r="C20">
            <v>0</v>
          </cell>
          <cell r="D20">
            <v>330</v>
          </cell>
          <cell r="E20">
            <v>62.906236827586227</v>
          </cell>
          <cell r="I20">
            <v>9.8000000000000007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916.20532220765017</v>
          </cell>
          <cell r="D22">
            <v>317.49166666666667</v>
          </cell>
          <cell r="E22">
            <v>62.361451747126445</v>
          </cell>
          <cell r="I22">
            <v>9.8000000000000007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452.70021954023002</v>
          </cell>
        </row>
        <row r="23">
          <cell r="A23" t="str">
            <v>Crecimiento Ene-Dic</v>
          </cell>
          <cell r="B23">
            <v>0.17603474999999991</v>
          </cell>
          <cell r="D23">
            <v>0.29437144538144722</v>
          </cell>
          <cell r="E23">
            <v>-8.04526117879516E-2</v>
          </cell>
          <cell r="I23">
            <v>0</v>
          </cell>
          <cell r="J23">
            <v>0.20092260379292659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6.0347499999998944E-3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3.0922603792926578E-2</v>
          </cell>
          <cell r="K24">
            <v>2.4712905059692952E-2</v>
          </cell>
          <cell r="L24">
            <v>5.8957654723127695E-3</v>
          </cell>
          <cell r="M24">
            <v>-3.3333333333332715E-3</v>
          </cell>
          <cell r="N24">
            <v>1.5714285714285708E-2</v>
          </cell>
          <cell r="O24">
            <v>-3.0658455510566313E-2</v>
          </cell>
          <cell r="P24">
            <v>-2.2838054899263355E-2</v>
          </cell>
        </row>
        <row r="25">
          <cell r="A25" t="str">
            <v>Inflación</v>
          </cell>
          <cell r="B25">
            <v>0.17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  <sheetName val="RESUOPE"/>
      <sheetName val="BASE 2006 - 2012"/>
      <sheetName val="PREANT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-TRANSF"/>
      <sheetName val="LIQUI_TRANSF"/>
    </sheetNames>
    <sheetDataSet>
      <sheetData sheetId="0" refreshError="1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  <sheetName val="LIQUI-TRANSF"/>
      <sheetName val="Hoja4"/>
    </sheetNames>
    <sheetDataSet>
      <sheetData sheetId="0" refreshError="1"/>
      <sheetData sheetId="1" refreshError="1"/>
      <sheetData sheetId="2" refreshError="1">
        <row r="34">
          <cell r="F34" t="str">
            <v>Enero 01 - Marzo 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Seguimiento CSF"/>
      <sheetName val="Resumen OPEF"/>
      <sheetName val="Resumen MES OPEF"/>
      <sheetName val="Datos"/>
      <sheetName val="VIGN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0" refreshError="1"/>
      <sheetData sheetId="1" refreshError="1"/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140559647.24833331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99096290.052500039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97691461.347499996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38152175.625416674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82246105.011250004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75809301.451250017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70722011.942916676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62806600.521250002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52402635.422499999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49427165.625416681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93126887.037499994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84715101.422499999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76491116.052500024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75406747.347499996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68454930.898750007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63484681.011249997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58516197.451250002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55370756.720000014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82246105.011250004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53604407.058750004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52402635.422499999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49427165.625416681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47247090.345416673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43238002.249999993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36456448.822083339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68454930.898750007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63484681.011249997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58516197.451250002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54589385.942916669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46978644.443333343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76491116.052500024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75406747.347499996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68454930.898750007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63484681.011249997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93126887.037499994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84715101.422499999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82246105.011250004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82246105.011250004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75809301.451250017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70722011.942916676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69247481.006250009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62806600.521250002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60862092.443333343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140559647.24833331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120648377.03749999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99096290.052500039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97691461.347499996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82246105.011250004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75809301.451250017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71734298.720000014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68454930.898750007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63484681.011249997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58516197.451250002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54589385.942916669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75406747.347499996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68454930.898750007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63484681.011249997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58516197.451250002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55370756.720000014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54589385.942916669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53451215.006250009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48479584.521250002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46978644.443333343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120648377.03749999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82246105.011250004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60862092.443333343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52402635.422499999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47247090.345416673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99096290.052500039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97691461.347499996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82246105.011250004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75809301.451250017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71734298.720000014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38152175.625416674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120648377.03749999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99096290.052500039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97691461.347499996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120648377.03749999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99096290.052500039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97691461.347499996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82246105.011250004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75809301.451250017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71734298.720000014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70722011.942916676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69247481.006250009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120648377.03749999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99096290.052500039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76491116.052500024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75406747.347499996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68454930.898750007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63484681.011249997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58516197.451250002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55370756.720000014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53451215.006250009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48479584.521250002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46978644.443333343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120648377.03749999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99096290.052500039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97691461.347499996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82246105.011250004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75809301.451250017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71734298.720000014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70722011.942916676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69247481.006250009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82246105.011250004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140559647.24833331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120648377.03749999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93126887.037499994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84715101.422499999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75406747.347499996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68454930.898750007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63484681.011249997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58516197.451250002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54589385.942916669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52402635.422499999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49427165.625416681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47247090.345416673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82246105.011250004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75809301.451250017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70722011.942916676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62806600.521250002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60862092.443333343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84079727.567916662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76459058.036249995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74852888.932916656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70886040.449166656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58285720.878333323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55986315.125416659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53171017.055000007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48479584.521250002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43327564.293749988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38152175.625416674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27452780.162500001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84079727.567916662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76459058.036249995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96973922.932916656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91834764.449166656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83615582.831666663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79503861.504583329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72531771.125416636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42319797.785416663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40448901.422499999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33594659.907499999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52692502.063749991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38152175.625416674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65101366.919166662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56008709.034999996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52692502.063749991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42319797.785416663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40448901.422499999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38152175.625416674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38152175.625416674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33594659.907499999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20720151.963750001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18995922.495416671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40448901.422499999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33594659.907499999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56008709.034999996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52692502.063749991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42319797.785416663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65101366.919166662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56008709.034999996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52692502.063749991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42319797.785416663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42319797.785416663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40448901.422499999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38152175.625416674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33594659.907499999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65101366.919166662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56008709.034999996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52692502.063749991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42319797.785416663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40448901.422499999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38152175.625416674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33594659.907499999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40448901.422499999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38152175.625416674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56008709.034999996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52692502.063749991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42319797.785416663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70261711.259583339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65101366.919166662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56008709.034999996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52692502.063749991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42319797.785416663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40448901.422499999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38152175.625416674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33594659.907499999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20720151.963750001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52692502.063749991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42319797.785416663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38152175.625416674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33594659.907499999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65101366.919166662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56008709.034999996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38152175.625416674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33594659.907499999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18995922.495416671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20720151.963750001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18995922.495416671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45970167.347916678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42612157.064583339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20011830.391249999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18995922.495416671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18168911.181249999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61536004.876249999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57088306.588749997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45970167.347916678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42612157.064583339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61536004.876249999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57088306.588749997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45970167.347916678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42612157.064583339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45970167.347916678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42612157.064583339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61536004.876249999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57088306.588749997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45970167.347916678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42612157.064583339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45970167.347916678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42612157.064583339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61536004.876249999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57088306.588749997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45970167.347916678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42612157.064583339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61536004.876249999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57088306.588749997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45970167.347916678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42612157.064583339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20011830.391249999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18995922.495416671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18168911.181249999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45970167.347916678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42612157.064583339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18995922.495416671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18995922.495416671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18168911.181249999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18995922.495416671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13403465.654583329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18995922.495416671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18168911.181249999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13403465.654583329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9598529.1754166689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13403465.654583329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8661639.6862499993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18995922.495416671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18168911.181249999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13403465.654583329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9598529.1754166689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13403465.654583329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18995922.495416671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18168911.181249999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18168911.181249999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13403465.654583329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18995922.495416671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18168911.181249999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13403465.654583329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18995922.495416671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18168911.181249999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13403465.654583329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18995922.495416671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18168911.181249999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18995922.495416671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9598529.1754166689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8861437.9749999996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8192999.8529166663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7419456.6358333332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9598529.1754166689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8861437.9749999996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8192999.8529166663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7501006.5254166676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7419456.6358333332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7411180.4654166671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8861437.9749999996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8192999.8529166663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7501006.5254166676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7419456.6358333332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7411180.4654166671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9598529.1754166689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8861437.9749999996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7752843.9595833337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7501006.5254166676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7419456.6358333332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7411180.4654166671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23501225.616250001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21544008.268333331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9598529.1754166689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8861437.9749999996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9598529.1754166689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8192999.8529166663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7419456.6358333332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9598529.1754166689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8192999.8529166663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8192999.8529166663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7501006.5254166676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7419456.6358333332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7411180.4654166671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9598529.1754166689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8861437.9749999996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8192999.8529166663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18995922.495416671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9598529.1754166689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9598529.1754166689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8861437.9749999996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20748494.579583339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18995922.495416671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20748494.579583339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20748494.579583339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18995922.495416671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18995922.495416671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9598529.1754166689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8192999.8529166663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20748494.579583339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18995922.495416671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7214099.6639999989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6224540.9039999992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1.5111111111111111</v>
          </cell>
          <cell r="X12" t="str">
            <v>6Asistencial</v>
          </cell>
          <cell r="Y12">
            <v>7291402.9199999999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3.1138888888888889</v>
          </cell>
          <cell r="X15" t="str">
            <v>6Asistencial</v>
          </cell>
          <cell r="Y15">
            <v>6224540.9039999992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6224540.9039999992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34.450000000000003</v>
          </cell>
          <cell r="W17">
            <v>1.2444444444444445</v>
          </cell>
          <cell r="X17" t="str">
            <v>6Asistencial</v>
          </cell>
          <cell r="Y17">
            <v>7214099.6639999989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34.450000000000003</v>
          </cell>
          <cell r="W18">
            <v>2.2999999999999998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7214099.6639999989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6224540.9039999992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7214099.6639999989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6224540.9039999992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6224540.9039999992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55.366666666666667</v>
          </cell>
          <cell r="W28">
            <v>1.8472222222222223</v>
          </cell>
          <cell r="X28" t="str">
            <v>5Tecnico</v>
          </cell>
          <cell r="Y28">
            <v>7264261.6200000001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37.163888888888891</v>
          </cell>
          <cell r="V29">
            <v>9.3333333333333339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52.597222222222221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45944059.785839118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69247481.006250009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0.88888888888888884</v>
          </cell>
          <cell r="X31" t="str">
            <v>1Directivo</v>
          </cell>
          <cell r="Y31">
            <v>18418446.155999999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18995922.495416671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54.427777777777777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38.319444444444443</v>
          </cell>
          <cell r="V36">
            <v>0</v>
          </cell>
          <cell r="W36">
            <v>7.7611111111111111</v>
          </cell>
          <cell r="X36" t="str">
            <v>6Asistencial</v>
          </cell>
          <cell r="Y36">
            <v>6570493.7400000002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41.841666666666669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9.5777777777777775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8.7666666666666675</v>
          </cell>
          <cell r="X46" t="str">
            <v>6Asistencial</v>
          </cell>
          <cell r="Y46">
            <v>5015847.5863472223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45.524999999999999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16.597222222222221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16.597222222222221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16986860.676888891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0.59722222222222221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39.636111111111113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47.777777777777779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22387594.703749999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9.4194444444444443</v>
          </cell>
          <cell r="X56" t="str">
            <v>6Asistencial</v>
          </cell>
          <cell r="Y56">
            <v>9537174.9881250001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41.972222222222221</v>
          </cell>
          <cell r="V57">
            <v>0</v>
          </cell>
          <cell r="W57">
            <v>4.0666666666666664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6.7583333333333337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39.258333333333333</v>
          </cell>
          <cell r="V60">
            <v>0</v>
          </cell>
          <cell r="W60">
            <v>6.2694444444444448</v>
          </cell>
          <cell r="X60" t="str">
            <v>4Profesional</v>
          </cell>
          <cell r="Y60">
            <v>8735813.5917499997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0.91666666666666663</v>
          </cell>
          <cell r="W61">
            <v>7.5111111111111111</v>
          </cell>
          <cell r="X61" t="str">
            <v>4Profesional</v>
          </cell>
          <cell r="Y61">
            <v>9394847.1157037038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17645333.006035879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47.505555555555553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16.597222222222221</v>
          </cell>
          <cell r="X64" t="str">
            <v>5Tecnico</v>
          </cell>
          <cell r="Y64">
            <v>20328590.256540511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33.447222222222223</v>
          </cell>
          <cell r="V65">
            <v>3</v>
          </cell>
          <cell r="W65">
            <v>3.4527777777777779</v>
          </cell>
          <cell r="X65" t="str">
            <v>6Asistencial</v>
          </cell>
          <cell r="Y65">
            <v>6224540.9039999992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33594659.907499999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50.744444444444447</v>
          </cell>
          <cell r="V66">
            <v>17.083333333333332</v>
          </cell>
          <cell r="W66">
            <v>5.3361111111111112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47.430555555555557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31394955.470890049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38152175.625416674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0.58611111111111114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59825782.087049767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35.774999999999999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18045145.748750001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51.569444444444443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45196539.499177083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16.597222222222221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55916924.276888892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38152175.625416674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6.2527777777777782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47.711111111111109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40.119444444444447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19441093.203570601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39.905555555555559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39.086111111111109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50.280555555555559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34993967.766427077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47.719444444444441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34094214.692542821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54.880555555555553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50.613888888888887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51.005555555555553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35.030555555555559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6570493.7400000002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6570493.7400000002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52.325000000000003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4.9444444444444446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40.841666666666669</v>
          </cell>
          <cell r="V94">
            <v>0</v>
          </cell>
          <cell r="W94">
            <v>6.0277777777777777</v>
          </cell>
          <cell r="X94" t="str">
            <v>4Profesional</v>
          </cell>
          <cell r="Y94">
            <v>6609946.9749918971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39.725000000000001</v>
          </cell>
          <cell r="V95">
            <v>0</v>
          </cell>
          <cell r="W95">
            <v>19.652777777777779</v>
          </cell>
          <cell r="X95" t="str">
            <v>4Profesional</v>
          </cell>
          <cell r="Y95">
            <v>34565391.506167829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44.847222222222221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18995922.495416671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37.049999999999997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18995922.495416671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6570493.7400000002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53.283333333333331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41.161111111111111</v>
          </cell>
          <cell r="V103">
            <v>4</v>
          </cell>
          <cell r="W103">
            <v>7.0638888888888891</v>
          </cell>
          <cell r="X103" t="str">
            <v>4Profesional</v>
          </cell>
          <cell r="Y103">
            <v>9603968.9797499999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43327564.293749988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18995922.495416671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8.9361111111111118</v>
          </cell>
          <cell r="X105" t="str">
            <v>4Profesional</v>
          </cell>
          <cell r="Y105">
            <v>8112011.3976793988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35.052777777777777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17528669.647318289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16042796.106666669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42093867.234009258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17973139.348333329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9.9361111111111118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18995922.495416671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40484596.417255789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48.761111111111113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40.194444444444443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16.597222222222221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19.425000000000001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46.524999999999999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36.966666666666669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9696286.0605925936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44.238888888888887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6570493.7400000002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46.777777777777779</v>
          </cell>
          <cell r="V124">
            <v>0</v>
          </cell>
          <cell r="W124">
            <v>16.597222222222221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35.738888888888887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43.636111111111113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9.8333333333333339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27.824999999999999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36079145.295416668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94091560.242589116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6.2944444444444443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49.722222222222221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56.363888888888887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55.619444444444447</v>
          </cell>
          <cell r="V137">
            <v>41.75</v>
          </cell>
          <cell r="W137">
            <v>7.0611111111111109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38.905555555555559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35765426.325865738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51.430555555555557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18995922.495416671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47.277777777777779</v>
          </cell>
          <cell r="V142">
            <v>0</v>
          </cell>
          <cell r="W142">
            <v>16.597222222222221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48.430555555555557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6718667.7480000006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45.783333333333331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42.908333333333331</v>
          </cell>
          <cell r="V149">
            <v>0</v>
          </cell>
          <cell r="W149">
            <v>16.597222222222221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46.613888888888887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16.597222222222221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44.408333333333331</v>
          </cell>
          <cell r="V152">
            <v>0</v>
          </cell>
          <cell r="W152">
            <v>16.597222222222221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46.619444444444447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40.741666666666667</v>
          </cell>
          <cell r="V154">
            <v>0</v>
          </cell>
          <cell r="W154">
            <v>20.338888888888889</v>
          </cell>
          <cell r="X154" t="str">
            <v>6Asistencial</v>
          </cell>
          <cell r="Y154">
            <v>22830439.596812502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48.130555555555553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52.174999999999997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7.8444444444444441</v>
          </cell>
          <cell r="X158" t="str">
            <v>6Asistencial</v>
          </cell>
          <cell r="Y158">
            <v>5745679.6495451396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18995922.495416671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16.597222222222221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33594659.907499999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39.344444444444441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21028570.408846069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5.6833333333333336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18566793.732302081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22268888.578635421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36.677777777777777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6570493.7400000002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6570493.7400000002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50.383333333333333</v>
          </cell>
          <cell r="V171">
            <v>0.41666666666666669</v>
          </cell>
          <cell r="W171">
            <v>16.597222222222221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16.597222222222221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59.969444444444441</v>
          </cell>
          <cell r="V173">
            <v>9.25</v>
          </cell>
          <cell r="W173">
            <v>32.552777777777777</v>
          </cell>
          <cell r="X173" t="str">
            <v>6Asistencial</v>
          </cell>
          <cell r="Y173">
            <v>35203273.168188661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54.677777777777777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51644153.625944443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8.0749999999999993</v>
          </cell>
          <cell r="X175" t="str">
            <v>6Asistencial</v>
          </cell>
          <cell r="Y175">
            <v>4686167.4633009266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50.338888888888889</v>
          </cell>
          <cell r="V177">
            <v>7</v>
          </cell>
          <cell r="W177">
            <v>9.5111111111111111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33594659.907499999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9.9944444444444436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9.5888888888888886</v>
          </cell>
          <cell r="X179" t="str">
            <v>6Asistencial</v>
          </cell>
          <cell r="Y179">
            <v>8942544.6808784716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16.597222222222221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37806035.422499999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52.336111111111109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52.052777777777777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71848088.389883101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7264261.6200000001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46.238888888888887</v>
          </cell>
          <cell r="V184">
            <v>0</v>
          </cell>
          <cell r="W184">
            <v>8.9416666666666664</v>
          </cell>
          <cell r="X184" t="str">
            <v>6Asistencial</v>
          </cell>
          <cell r="Y184">
            <v>6570493.7400000002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42.969444444444441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5.2194444444444441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36.255555555555553</v>
          </cell>
          <cell r="V188">
            <v>0</v>
          </cell>
          <cell r="W188">
            <v>8.7972222222222225</v>
          </cell>
          <cell r="X188" t="str">
            <v>6Asistencial</v>
          </cell>
          <cell r="Y188">
            <v>5727778.1320625003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33594659.907499999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64391310.687465273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16.597222222222221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6.2166666666666668</v>
          </cell>
          <cell r="X191" t="str">
            <v>6Asistencial</v>
          </cell>
          <cell r="Y191">
            <v>4793028.1014340278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37806035.422499999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51.466666666666669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12666800.577031249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16.597222222222221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7.6472222222222221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40871515.134837963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27130129.194166671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65795657.220715277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17907885.377083331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27.347222222222221</v>
          </cell>
          <cell r="X200" t="str">
            <v>5Tecnico</v>
          </cell>
          <cell r="Y200">
            <v>36407865.453959487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18168911.181249999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41.783333333333331</v>
          </cell>
          <cell r="V201">
            <v>0</v>
          </cell>
          <cell r="W201">
            <v>7.0083333333333337</v>
          </cell>
          <cell r="X201" t="str">
            <v>4Profesional</v>
          </cell>
          <cell r="Y201">
            <v>6387514.0948645836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33.741666666666667</v>
          </cell>
          <cell r="V203">
            <v>0</v>
          </cell>
          <cell r="W203">
            <v>8.5611111111111118</v>
          </cell>
          <cell r="X203" t="str">
            <v>6Asistencial</v>
          </cell>
          <cell r="Y203">
            <v>4482098.6657187501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47.538888888888891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43.836111111111109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17882499.801979169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4.9083333333333332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0.41666666666666669</v>
          </cell>
          <cell r="W207">
            <v>13.052777777777777</v>
          </cell>
          <cell r="X207" t="str">
            <v>6Asistencial</v>
          </cell>
          <cell r="Y207">
            <v>6570493.7400000002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50.944444444444443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36027794.717777781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18995922.495416671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37264296.721666679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60.130555555555553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78826499.428680554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9.2083333333333339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53.072222222222223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50723213.498298608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14717862.635995369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0.91666666666666663</v>
          </cell>
          <cell r="W217">
            <v>14.152777777777779</v>
          </cell>
          <cell r="X217" t="str">
            <v>4Profesional</v>
          </cell>
          <cell r="Y217">
            <v>27346658.210454859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38.158333333333331</v>
          </cell>
          <cell r="V219">
            <v>0</v>
          </cell>
          <cell r="W219">
            <v>8.9527777777777775</v>
          </cell>
          <cell r="X219" t="str">
            <v>6Asistencial</v>
          </cell>
          <cell r="Y219">
            <v>4655319.8701909725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39.450000000000003</v>
          </cell>
          <cell r="V220">
            <v>0</v>
          </cell>
          <cell r="W220">
            <v>9.9388888888888882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35.863888888888887</v>
          </cell>
          <cell r="V223">
            <v>0</v>
          </cell>
          <cell r="W223">
            <v>8.3361111111111104</v>
          </cell>
          <cell r="X223" t="str">
            <v>5Tecnico</v>
          </cell>
          <cell r="Y223">
            <v>6523209.7856608797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38.052777777777777</v>
          </cell>
          <cell r="V224">
            <v>0.66666666666666663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46.680555555555557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44.472222222222221</v>
          </cell>
          <cell r="V226">
            <v>0</v>
          </cell>
          <cell r="W226">
            <v>16.597222222222221</v>
          </cell>
          <cell r="X226" t="str">
            <v>4Profesional</v>
          </cell>
          <cell r="Y226">
            <v>37819019.089749999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42.927777777777777</v>
          </cell>
          <cell r="V227">
            <v>0</v>
          </cell>
          <cell r="W227">
            <v>16.047222222222221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45.158333333333331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16319166.090791671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40.097222222222221</v>
          </cell>
          <cell r="V229">
            <v>0.5</v>
          </cell>
          <cell r="W229">
            <v>9.8944444444444439</v>
          </cell>
          <cell r="X229" t="str">
            <v>6Asistencial</v>
          </cell>
          <cell r="Y229">
            <v>9202376.4875868037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45.347222222222221</v>
          </cell>
          <cell r="V230">
            <v>2.0833333333333335</v>
          </cell>
          <cell r="W230">
            <v>16.588888888888889</v>
          </cell>
          <cell r="X230" t="str">
            <v>4Profesional</v>
          </cell>
          <cell r="Y230">
            <v>37819019.089749999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9.3194444444444446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44.072222222222223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49.569444444444443</v>
          </cell>
          <cell r="V234">
            <v>0</v>
          </cell>
          <cell r="W234">
            <v>16.588888888888889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38152175.625416674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4.2888888888888888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44.844444444444441</v>
          </cell>
          <cell r="V237">
            <v>12.5</v>
          </cell>
          <cell r="W237">
            <v>6.3416666666666668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37806035.422499999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54.586111111111109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38.930555555555557</v>
          </cell>
          <cell r="V240">
            <v>0</v>
          </cell>
          <cell r="W240">
            <v>16.597222222222221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9.3611111111111107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16.597222222222221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16.888888888888889</v>
          </cell>
          <cell r="X245" t="str">
            <v>4Profesional</v>
          </cell>
          <cell r="Y245">
            <v>47611671.192145832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46.283333333333331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62385391.449229158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13362965.654583329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69247481.006250009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0.91111111111111109</v>
          </cell>
          <cell r="X249" t="str">
            <v>1Directivo</v>
          </cell>
          <cell r="Y249">
            <v>18418446.155999999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47.880555555555553</v>
          </cell>
          <cell r="V250">
            <v>0</v>
          </cell>
          <cell r="W250">
            <v>6.8055555555555554</v>
          </cell>
          <cell r="X250" t="str">
            <v>4Profesional</v>
          </cell>
          <cell r="Y250">
            <v>7283572.1444178233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41.086111111111109</v>
          </cell>
          <cell r="V251">
            <v>0</v>
          </cell>
          <cell r="W251">
            <v>16.597222222222221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51.677777777777777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24878461.246526621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42.630555555555553</v>
          </cell>
          <cell r="V254">
            <v>6.416666666666667</v>
          </cell>
          <cell r="W254">
            <v>8.6166666666666671</v>
          </cell>
          <cell r="X254" t="str">
            <v>5Tecnico</v>
          </cell>
          <cell r="Y254">
            <v>6095660.4929942125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69247481.006250009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52.369444444444447</v>
          </cell>
          <cell r="V255">
            <v>0</v>
          </cell>
          <cell r="W255">
            <v>0.87222222222222223</v>
          </cell>
          <cell r="X255" t="str">
            <v>1Directivo</v>
          </cell>
          <cell r="Y255">
            <v>18418446.155999999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16.597222222222221</v>
          </cell>
          <cell r="X258" t="str">
            <v>5Tecnico</v>
          </cell>
          <cell r="Y258">
            <v>20328590.256540511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62.908333333333331</v>
          </cell>
          <cell r="V259">
            <v>0</v>
          </cell>
          <cell r="W259">
            <v>35.444444444444443</v>
          </cell>
          <cell r="X259" t="str">
            <v>4Profesional</v>
          </cell>
          <cell r="Y259">
            <v>61270845.242343754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41.163888888888891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34.552777777777777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16.597222222222221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41.913888888888891</v>
          </cell>
          <cell r="V263">
            <v>0</v>
          </cell>
          <cell r="W263">
            <v>6.7361111111111107</v>
          </cell>
          <cell r="X263" t="str">
            <v>6Asistencial</v>
          </cell>
          <cell r="Y263">
            <v>6224540.9039999992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35.505555555555553</v>
          </cell>
          <cell r="V264">
            <v>0</v>
          </cell>
          <cell r="W264">
            <v>9.4194444444444443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0.58333333333333337</v>
          </cell>
          <cell r="W265">
            <v>22.347222222222221</v>
          </cell>
          <cell r="X265" t="str">
            <v>5Tecnico</v>
          </cell>
          <cell r="Y265">
            <v>29852521.629945599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45174987.924626149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0.50277777777777777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38152175.625416674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4.7249999999999996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24.074999999999999</v>
          </cell>
          <cell r="X269" t="str">
            <v>4Profesional</v>
          </cell>
          <cell r="Y269">
            <v>54313971.461750001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18995922.495416671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9.1777777777777771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47.658333333333331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18995922.495416671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31984856.668000001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42.674999999999997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7127285.1379768504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18995922.495416671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43.524999999999999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35.905555555555559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29.722222222222221</v>
          </cell>
          <cell r="V282">
            <v>0.33333333333333331</v>
          </cell>
          <cell r="W282">
            <v>6.8055555555555554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25996437.027584489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18995922.495416671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35051435.295089118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42.680555555555557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6570493.7400000002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57.008333333333333</v>
          </cell>
          <cell r="V286">
            <v>21</v>
          </cell>
          <cell r="W286">
            <v>9.5111111111111111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18995922.495416671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16.597222222222221</v>
          </cell>
          <cell r="X288" t="str">
            <v>5Tecnico</v>
          </cell>
          <cell r="Y288">
            <v>20328590.256540511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45.072222222222223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47.555555555555557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6570493.7400000002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38152175.625416674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9.1666666666666661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63.408333333333331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46.322222222222223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34094214.692542821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7.5027777777777782</v>
          </cell>
          <cell r="X294" t="str">
            <v>6Asistencial</v>
          </cell>
          <cell r="Y294">
            <v>5567057.4842743063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53.369444444444447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36128388.812503472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50990923.038152777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23768462.017499998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31.972222222222221</v>
          </cell>
          <cell r="X297" t="str">
            <v>4Profesional</v>
          </cell>
          <cell r="Y297">
            <v>8925948.3599999994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43.680555555555557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7.5250000000000004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8.1666666666666661</v>
          </cell>
          <cell r="X300" t="str">
            <v>4Profesional</v>
          </cell>
          <cell r="Y300">
            <v>7583787.3996909717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36.219444444444441</v>
          </cell>
          <cell r="V301">
            <v>0</v>
          </cell>
          <cell r="W301">
            <v>4.7055555555555557</v>
          </cell>
          <cell r="X301" t="str">
            <v>4Profesional</v>
          </cell>
          <cell r="Y301">
            <v>4867206.8386076391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35.755555555555553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34598671.868241899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22374059.343366899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9.5749999999999993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17907885.377083331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25.475000000000001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38152175.625416674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4.3111111111111109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18995922.495416671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6718667.7480000006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22696870.593333341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64.094444444444449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42613481.953648143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48.552777777777777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46.788888888888891</v>
          </cell>
          <cell r="V313">
            <v>5.5</v>
          </cell>
          <cell r="W313">
            <v>9.1611111111111114</v>
          </cell>
          <cell r="X313" t="str">
            <v>5Tecnico</v>
          </cell>
          <cell r="Y313">
            <v>6445650.5691469889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17907885.377083331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47.913888888888891</v>
          </cell>
          <cell r="V314">
            <v>0</v>
          </cell>
          <cell r="W314">
            <v>16.597222222222221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33.725000000000001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8.9777777777777779</v>
          </cell>
          <cell r="X317" t="str">
            <v>6Asistencial</v>
          </cell>
          <cell r="Y317">
            <v>5110041.9072175929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29.675000000000001</v>
          </cell>
          <cell r="X318" t="str">
            <v>6Asistencial</v>
          </cell>
          <cell r="Y318">
            <v>42594329.690934032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43327564.293749988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18168911.181249999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18801665.782059029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39.461111111111109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43.283333333333331</v>
          </cell>
          <cell r="V322">
            <v>0</v>
          </cell>
          <cell r="W322">
            <v>16.597222222222221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9.4638888888888886</v>
          </cell>
          <cell r="X323" t="str">
            <v>6Asistencial</v>
          </cell>
          <cell r="Y323">
            <v>8855934.0786423609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51.994444444444447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31780563.931126159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18995922.495416671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43.597222222222221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35051435.295089118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43.844444444444441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9288987.0898229163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40.341666666666669</v>
          </cell>
          <cell r="V328">
            <v>2</v>
          </cell>
          <cell r="W328">
            <v>9.5055555555555564</v>
          </cell>
          <cell r="X328" t="str">
            <v>6Asistencial</v>
          </cell>
          <cell r="Y328">
            <v>8855934.0786423609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42.844444444444441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42.947222222222223</v>
          </cell>
          <cell r="V330">
            <v>0</v>
          </cell>
          <cell r="W330">
            <v>7.3972222222222221</v>
          </cell>
          <cell r="X330" t="str">
            <v>4Profesional</v>
          </cell>
          <cell r="Y330">
            <v>8474257.5694039352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9.3611111111111107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39.055555555555557</v>
          </cell>
          <cell r="V332">
            <v>0</v>
          </cell>
          <cell r="W332">
            <v>9.5333333333333332</v>
          </cell>
          <cell r="X332" t="str">
            <v>6Asistencial</v>
          </cell>
          <cell r="Y332">
            <v>8855934.0786423609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45.524999999999999</v>
          </cell>
          <cell r="V333">
            <v>6.583333333333333</v>
          </cell>
          <cell r="W333">
            <v>4.2361111111111107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18995922.495416671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42295650.124644682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42319797.785416663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38.697222222222223</v>
          </cell>
          <cell r="V336">
            <v>0</v>
          </cell>
          <cell r="W336">
            <v>9.9527777777777775</v>
          </cell>
          <cell r="X336" t="str">
            <v>6Asistencial</v>
          </cell>
          <cell r="Y336">
            <v>9288987.0898229163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6570493.7400000002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43.902777777777779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36.277777777777779</v>
          </cell>
          <cell r="V340">
            <v>0</v>
          </cell>
          <cell r="W340">
            <v>6.6361111111111111</v>
          </cell>
          <cell r="X340" t="str">
            <v>5Tecnico</v>
          </cell>
          <cell r="Y340">
            <v>5430652.4816585649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42.086111111111109</v>
          </cell>
          <cell r="V342">
            <v>4.333333333333333</v>
          </cell>
          <cell r="W342">
            <v>5.6611111111111114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38.277777777777779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19355636.497718751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37806035.422499999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35524081.890895829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38.586111111111109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50.225000000000001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7713290.3400000008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9.4166666666666661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13362965.654583329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26400510.067499999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64235943.854687512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36.911111111111111</v>
          </cell>
          <cell r="V353">
            <v>1.0833333333333333</v>
          </cell>
          <cell r="W353">
            <v>7.4638888888888886</v>
          </cell>
          <cell r="X353" t="str">
            <v>4Profesional</v>
          </cell>
          <cell r="Y353">
            <v>9294367.4674074091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53.072222222222223</v>
          </cell>
          <cell r="V354">
            <v>0</v>
          </cell>
          <cell r="W354">
            <v>25.422222222222221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45.886111111111113</v>
          </cell>
          <cell r="V355">
            <v>0</v>
          </cell>
          <cell r="W355">
            <v>16.588888888888889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47858130.517263897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15161991.432499999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51.280555555555559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35309658.613923617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8.6083333333333325</v>
          </cell>
          <cell r="X358" t="str">
            <v>6Asistencial</v>
          </cell>
          <cell r="Y358">
            <v>4921653.2654768517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43.261111111111113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35.216666666666669</v>
          </cell>
          <cell r="V360">
            <v>1.25</v>
          </cell>
          <cell r="W360">
            <v>5.5888888888888886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19.652777777777779</v>
          </cell>
          <cell r="X361" t="str">
            <v>4Profesional</v>
          </cell>
          <cell r="Y361">
            <v>35799542.245302089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37806035.422499999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57281742.633145839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31.263888888888889</v>
          </cell>
          <cell r="V363">
            <v>0</v>
          </cell>
          <cell r="W363">
            <v>7.1388888888888893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18995922.495416671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58428218.450134262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41356588.853124999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51.991666666666667</v>
          </cell>
          <cell r="V368">
            <v>1</v>
          </cell>
          <cell r="W368">
            <v>31.422222222222221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9.6861111111111118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36.130555555555553</v>
          </cell>
          <cell r="V371">
            <v>0</v>
          </cell>
          <cell r="W371">
            <v>8.6055555555555561</v>
          </cell>
          <cell r="X371" t="str">
            <v>6Asistencial</v>
          </cell>
          <cell r="Y371">
            <v>4525403.9668368055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37091485.891515046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6.1333333333333337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18995922.495416671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49.927777777777777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40635517.559538193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17907885.377083331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42.347222222222221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4.7249999999999996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18995922.495416671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38.975000000000001</v>
          </cell>
          <cell r="V380">
            <v>7</v>
          </cell>
          <cell r="W380">
            <v>6.9611111111111112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45.630555555555553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42.094444444444441</v>
          </cell>
          <cell r="V383">
            <v>0</v>
          </cell>
          <cell r="W383">
            <v>16.597222222222221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64.769444444444446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41.333333333333329</v>
          </cell>
          <cell r="W385">
            <v>5.9694444444444441</v>
          </cell>
          <cell r="X385" t="str">
            <v>4Profesional</v>
          </cell>
          <cell r="Y385">
            <v>6525743.8288136572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16.597222222222221</v>
          </cell>
          <cell r="X386" t="str">
            <v>6Asistencial</v>
          </cell>
          <cell r="Y386">
            <v>21256069.446446761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6718667.7480000006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41.711111111111109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43461429.014195599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40.863888888888887</v>
          </cell>
          <cell r="V391">
            <v>0</v>
          </cell>
          <cell r="W391">
            <v>9.7722222222222221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2.7722222222222221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39.847222222222221</v>
          </cell>
          <cell r="V393">
            <v>0</v>
          </cell>
          <cell r="W393">
            <v>16.597222222222221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16.597222222222221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38.219444444444441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47.136111111111113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35744235.552663192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54.927777777777777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49836460.436269671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0.33333333333333331</v>
          </cell>
          <cell r="W401">
            <v>7.5250000000000004</v>
          </cell>
          <cell r="X401" t="str">
            <v>6Asistencial</v>
          </cell>
          <cell r="Y401">
            <v>6224540.9039999992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20011830.391249999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38.450000000000003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55.658333333333331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6.8861111111111111</v>
          </cell>
          <cell r="X407" t="str">
            <v>6Asistencial</v>
          </cell>
          <cell r="Y407">
            <v>4652139.0462291669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16.597222222222221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53.880555555555553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6570493.7400000002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38152175.625416674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40.913888888888891</v>
          </cell>
          <cell r="V410">
            <v>5.666666666666667</v>
          </cell>
          <cell r="W410">
            <v>4.5083333333333337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53.091666666666669</v>
          </cell>
          <cell r="V411">
            <v>11.5</v>
          </cell>
          <cell r="W411">
            <v>16.597222222222221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52.472222222222221</v>
          </cell>
          <cell r="V412">
            <v>14.5</v>
          </cell>
          <cell r="W412">
            <v>6.2166666666666668</v>
          </cell>
          <cell r="X412" t="str">
            <v>6Asistencial</v>
          </cell>
          <cell r="Y412">
            <v>4329447.3204791667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43.222222222222221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32808853.158422459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18995922.495416671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58.325000000000003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41271924.702880792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18995922.495416671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34462786.440444447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42.161111111111111</v>
          </cell>
          <cell r="V418">
            <v>6</v>
          </cell>
          <cell r="W418">
            <v>6.1555555555555559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42.711111111111109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16940898.221200231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44.222222222222221</v>
          </cell>
          <cell r="V421">
            <v>5.666666666666667</v>
          </cell>
          <cell r="W421">
            <v>16.597222222222221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52.927777777777777</v>
          </cell>
          <cell r="V422">
            <v>10</v>
          </cell>
          <cell r="W422">
            <v>20.472222222222221</v>
          </cell>
          <cell r="X422" t="str">
            <v>5Tecnico</v>
          </cell>
          <cell r="Y422">
            <v>27410334.715116899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36.966666666666669</v>
          </cell>
          <cell r="V423">
            <v>0</v>
          </cell>
          <cell r="W423">
            <v>16.597222222222221</v>
          </cell>
          <cell r="X423" t="str">
            <v>5Tecnico</v>
          </cell>
          <cell r="Y423">
            <v>20328590.256540511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14812056.956865739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9.5861111111111104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18995922.495416671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13362965.654583329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42.661111111111111</v>
          </cell>
          <cell r="V427">
            <v>0</v>
          </cell>
          <cell r="W427">
            <v>9.7833333333333332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3.2277777777777779</v>
          </cell>
          <cell r="X429" t="str">
            <v>6Asistencial</v>
          </cell>
          <cell r="Y429">
            <v>6224540.9039999992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42.680555555555557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8.1305555555555564</v>
          </cell>
          <cell r="X435" t="str">
            <v>5Tecnico</v>
          </cell>
          <cell r="Y435">
            <v>5804002.0962002315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26.536111111111111</v>
          </cell>
          <cell r="X436" t="str">
            <v>5Tecnico</v>
          </cell>
          <cell r="Y436">
            <v>35897377.361333333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8.4166666666666661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6.2944444444444443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6718667.7480000006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44.411111111111111</v>
          </cell>
          <cell r="V442">
            <v>0</v>
          </cell>
          <cell r="W442">
            <v>16.597222222222221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19595648.755920138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57.472222222222221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6570493.7400000002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29.236111111111111</v>
          </cell>
          <cell r="X446" t="str">
            <v>5Tecnico</v>
          </cell>
          <cell r="Y446">
            <v>41537444.804871529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6.7361111111111107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140559647.24833331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45.786111111111111</v>
          </cell>
          <cell r="V448">
            <v>16.833333333333332</v>
          </cell>
          <cell r="W448">
            <v>0.96111111111111114</v>
          </cell>
          <cell r="X448" t="str">
            <v>1Directivo</v>
          </cell>
          <cell r="Y448">
            <v>33987324.840000004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8.2444444444444436</v>
          </cell>
          <cell r="X451" t="str">
            <v>6Asistencial</v>
          </cell>
          <cell r="Y451">
            <v>4352182.7623645822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46.280555555555559</v>
          </cell>
          <cell r="V452">
            <v>0</v>
          </cell>
          <cell r="W452">
            <v>16.597222222222221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16269041.173229169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35.097222222222221</v>
          </cell>
          <cell r="V454">
            <v>0</v>
          </cell>
          <cell r="W454">
            <v>7.4194444444444443</v>
          </cell>
          <cell r="X454" t="str">
            <v>6Asistencial</v>
          </cell>
          <cell r="Y454">
            <v>4005740.3534201388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37819019.089749999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16319166.090791671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36.261111111111113</v>
          </cell>
          <cell r="V457">
            <v>0</v>
          </cell>
          <cell r="W457">
            <v>7.7888888888888888</v>
          </cell>
          <cell r="X457" t="str">
            <v>6Asistencial</v>
          </cell>
          <cell r="Y457">
            <v>5189958.5891458336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6.8083333333333336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43327564.293749988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43327564.293749988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38152175.625416674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18995922.495416671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20011830.391249999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20011830.391249999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13362965.654583329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18995922.495416671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18995922.495416671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38152175.625416674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38152175.625416674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38152175.625416674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38152175.625416674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21638241.307083331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99096290.052500039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99096290.052500039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22387594.703749999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33955987.529166669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18995922.495416671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18995922.495416671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18995922.495416671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18995922.495416671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18995922.495416671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36079145.295416668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20011830.391249999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18995922.495416671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18995922.495416671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27130129.194166671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79503861.504583329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18995922.495416671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37264296.721666679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18995922.495416671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18995922.495416671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99096290.052500039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99096290.052500039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20011830.391249999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82246105.011250004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18995922.495416671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79503861.504583329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18995922.495416671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18995922.495416671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18995922.495416671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18995922.495416671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18995922.495416671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18995922.495416671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18995922.495416671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18995922.495416671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18995922.495416671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18995922.495416671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2.3232300000000001E-2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72531771.125416636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26400510.067499999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18995922.495416671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18995922.495416671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33955987.529166669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20011830.391249999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18995922.495416671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18995922.495416671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0.55191385537338666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13362965.654583329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140559647.24833331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82246105.011250004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0.55730062203042374</v>
          </cell>
          <cell r="D645" t="str">
            <v>4065-07</v>
          </cell>
          <cell r="E645">
            <v>13362965.654583329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9.919793404362709E-2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0.85528521582994799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0.96743166591917795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0.35972885452646719</v>
          </cell>
          <cell r="D658" t="str">
            <v>4065-15</v>
          </cell>
          <cell r="E658">
            <v>18995922.495416671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0.87946384899120456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0.87471147041347663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0.75267793075401013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0.26128493513345852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0.92996868144581368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4.5321560632149982E-2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0.67807011598036104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0.53793604312580712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0.94074211623885717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99096290.052500039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0.39681355258279272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0.31722691560727179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0.69686517901621636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0.15454910481165829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3.8085355296054724E-2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0.90430863734794364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0.41993199167416151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0.36341723194017828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9.6970982798739058E-2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18168911.181249999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0.56334906641629101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0.86250827439401956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0.90508982366608315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9.848522460260245E-2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0.57505842023916687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0.86007216885780613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0.98009735251399999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0.74742603999386681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0.68246577976592793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0.70775008117816895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2.4874250797306097E-2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0.50134408034317546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0.91154005032617036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0.96099584684570338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8.3788760305123278E-2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0.10074195661570989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0.98371267187759637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18995922.495416671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16042796.106666669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0.82873159363268201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0.84848484800000001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0.87878787700000005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0.99999998999999995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  <sheetName val="BASE 2006 - 2012"/>
      <sheetName val="CUA1-3"/>
      <sheetName val="due dillig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  <sheetName val="LOTE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C2">
            <v>143873304.77899998</v>
          </cell>
          <cell r="M2">
            <v>0.37582719489197253</v>
          </cell>
          <cell r="N2">
            <v>0.4466742187644912</v>
          </cell>
          <cell r="O2">
            <v>0.52202091794207206</v>
          </cell>
          <cell r="P2">
            <v>0.60992847280641138</v>
          </cell>
        </row>
      </sheetData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dades territoriales"/>
      <sheetName val="Sectores y Programas"/>
      <sheetName val="Catálogo productos "/>
      <sheetName val="Insumos cadena de valor"/>
      <sheetName val="Indicadores de gestión"/>
      <sheetName val="Fuente de financiación"/>
      <sheetName val="Ingresos y Beneficios"/>
      <sheetName val="Depreciación"/>
      <sheetName val="CATÁLOGO MGA 01_ 2701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por objeto de gasto"/>
      <sheetName val="ENTIDADES"/>
      <sheetName val="SECTORES"/>
      <sheetName val="SECTORES,PROGRAMAS Y SUBPROGRAM"/>
      <sheetName val="INSUMOS CADENA VALOR"/>
      <sheetName val="INDICADORES GESTION"/>
      <sheetName val="FUENTES FINANCIACION"/>
      <sheetName val="INGRESOS BENEFICIOS"/>
      <sheetName val="DEPRECIACION"/>
      <sheetName val="CATÁLOGO DE PRODUCT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  <sheetName val="i"/>
      <sheetName val="Datos"/>
      <sheetName val="Seguimiento CSF"/>
      <sheetName val="Resumen OPEF"/>
      <sheetName val="Resumen MES OPEF"/>
      <sheetName val="VIGN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FMI"/>
      <sheetName val="PAGOS VIGENCIA t"/>
      <sheetName val="PAGORES"/>
      <sheetName val="VIGN"/>
      <sheetName val="SPC"/>
      <sheetName val="gastos"/>
    </sheetNames>
    <sheetDataSet>
      <sheetData sheetId="0" refreshError="1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1514171.5079999999</v>
          </cell>
          <cell r="E9">
            <v>2042977.54</v>
          </cell>
          <cell r="F9">
            <v>2840041.1519999998</v>
          </cell>
          <cell r="G9">
            <v>4359295.9340000004</v>
          </cell>
          <cell r="H9">
            <v>6348478.9809999987</v>
          </cell>
          <cell r="I9">
            <v>8416455.5750610009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10.823009552577551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17.078168629258041</v>
          </cell>
        </row>
        <row r="10">
          <cell r="A10" t="str">
            <v>1.</v>
          </cell>
          <cell r="B10" t="str">
            <v>SERVICIOS PERSONALES</v>
          </cell>
          <cell r="D10">
            <v>452281.84499999997</v>
          </cell>
          <cell r="E10">
            <v>570378.91799999995</v>
          </cell>
          <cell r="F10">
            <v>786919.03299999994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2552417.1840965501</v>
          </cell>
          <cell r="K10">
            <v>3822362.5809934139</v>
          </cell>
          <cell r="L10">
            <v>4103822.4998498741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3.6554609880992781</v>
          </cell>
          <cell r="Y10">
            <v>3.525096593676063</v>
          </cell>
          <cell r="Z10">
            <v>4.2503238184816574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780872.06299999997</v>
          </cell>
          <cell r="G11">
            <v>1155639.1529999999</v>
          </cell>
          <cell r="H11">
            <v>1614299.4</v>
          </cell>
          <cell r="I11">
            <v>2058168.3357800001</v>
          </cell>
          <cell r="J11">
            <v>2533434</v>
          </cell>
          <cell r="K11">
            <v>3720242.9032626296</v>
          </cell>
          <cell r="L11">
            <v>4025801.5790410009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2.7777912353900178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3.6173636771067899</v>
          </cell>
          <cell r="Y11">
            <v>3.4988792660335366</v>
          </cell>
          <cell r="Z11">
            <v>4.1367705672142128</v>
          </cell>
          <cell r="AA11">
            <v>3.6935121033356908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858.06499999999994</v>
          </cell>
          <cell r="E12">
            <v>974</v>
          </cell>
          <cell r="F12">
            <v>445.137</v>
          </cell>
          <cell r="G12">
            <v>4114.1580000000004</v>
          </cell>
          <cell r="H12">
            <v>4524.2</v>
          </cell>
          <cell r="I12">
            <v>8374.0679999999993</v>
          </cell>
          <cell r="J12">
            <v>4569.7269999999999</v>
          </cell>
          <cell r="K12">
            <v>6443.6396408199998</v>
          </cell>
          <cell r="L12">
            <v>9822.3828690355003</v>
          </cell>
          <cell r="Q12" t="str">
            <v>1.2.</v>
          </cell>
          <cell r="R12" t="str">
            <v>Reservas de apropiación</v>
          </cell>
          <cell r="S12">
            <v>5.6725194523590729E-3</v>
          </cell>
          <cell r="T12">
            <v>4.8150787304921333E-3</v>
          </cell>
          <cell r="U12">
            <v>1.6963564066010104E-3</v>
          </cell>
          <cell r="V12">
            <v>1.2415036161855195E-2</v>
          </cell>
          <cell r="W12">
            <v>1.0378572423632085E-2</v>
          </cell>
          <cell r="X12">
            <v>1.4717964943009525E-2</v>
          </cell>
          <cell r="Y12">
            <v>6.3111662082902635E-3</v>
          </cell>
          <cell r="Z12">
            <v>7.1650855884979759E-3</v>
          </cell>
          <cell r="AA12">
            <v>9.0116438423728604E-3</v>
          </cell>
        </row>
        <row r="13">
          <cell r="B13" t="str">
            <v>1.3.</v>
          </cell>
          <cell r="C13" t="str">
            <v>Reservas de Tesorería</v>
          </cell>
          <cell r="D13">
            <v>1389.0060000000001</v>
          </cell>
          <cell r="E13">
            <v>2988</v>
          </cell>
          <cell r="F13">
            <v>7509.9179999999997</v>
          </cell>
          <cell r="G13">
            <v>5601.8329999999996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14413.457096550001</v>
          </cell>
          <cell r="L13">
            <v>95676.038089963811</v>
          </cell>
          <cell r="Q13" t="str">
            <v>1.3.</v>
          </cell>
          <cell r="R13" t="str">
            <v>Reservas de Tesorería</v>
          </cell>
          <cell r="S13">
            <v>9.18247866355517E-3</v>
          </cell>
          <cell r="T13">
            <v>1.4771514627012828E-2</v>
          </cell>
          <cell r="U13">
            <v>2.8619273419976873E-2</v>
          </cell>
          <cell r="V13">
            <v>1.6904299559636207E-2</v>
          </cell>
          <cell r="W13">
            <v>2.09271311910578E-2</v>
          </cell>
          <cell r="X13">
            <v>9.6210805141059962E-3</v>
          </cell>
          <cell r="Y13">
            <v>1.8371323314064575E-2</v>
          </cell>
          <cell r="Z13">
            <v>1.6027223662337199E-2</v>
          </cell>
          <cell r="AA13">
            <v>8.7778942341382823E-2</v>
          </cell>
        </row>
        <row r="14">
          <cell r="B14" t="str">
            <v>1.4.</v>
          </cell>
          <cell r="C14" t="str">
            <v>Deuda Flotante</v>
          </cell>
          <cell r="D14">
            <v>1598.9939999999999</v>
          </cell>
          <cell r="E14">
            <v>4521.9179999999997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81262.580993413809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1.0570673048318536E-2</v>
          </cell>
          <cell r="T14">
            <v>2.2354611070666865E-2</v>
          </cell>
          <cell r="U14">
            <v>-7.2714517420238902E-3</v>
          </cell>
          <cell r="V14">
            <v>1.0624095651856406E-2</v>
          </cell>
          <cell r="W14">
            <v>-8.36948065680654E-3</v>
          </cell>
          <cell r="X14">
            <v>1.3758265535372582E-2</v>
          </cell>
          <cell r="Y14">
            <v>1.5348381201716185E-3</v>
          </cell>
          <cell r="Z14">
            <v>9.0360942016608936E-2</v>
          </cell>
          <cell r="AA14">
            <v>-2.5209508561540958E-2</v>
          </cell>
        </row>
        <row r="15">
          <cell r="A15" t="str">
            <v>2.</v>
          </cell>
          <cell r="B15" t="str">
            <v>GASTOS GENERALES</v>
          </cell>
          <cell r="D15">
            <v>88229.286999999997</v>
          </cell>
          <cell r="E15">
            <v>135133.66399999999</v>
          </cell>
          <cell r="F15">
            <v>221513.60000000001</v>
          </cell>
          <cell r="G15">
            <v>331820.55400000006</v>
          </cell>
          <cell r="H15">
            <v>496726.674</v>
          </cell>
          <cell r="I15">
            <v>658657.75230500009</v>
          </cell>
          <cell r="J15">
            <v>746841.81881257007</v>
          </cell>
          <cell r="K15">
            <v>923741.25538861135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0.58326857146634759</v>
          </cell>
          <cell r="T15">
            <v>0.66804849209432293</v>
          </cell>
          <cell r="U15">
            <v>0.84415812325026574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1.0314495482614019</v>
          </cell>
          <cell r="Z15">
            <v>1.0271656277233547</v>
          </cell>
          <cell r="AA15">
            <v>0.97630738786439764</v>
          </cell>
        </row>
        <row r="16">
          <cell r="B16" t="str">
            <v>2.1.</v>
          </cell>
          <cell r="C16" t="str">
            <v>Vigencia</v>
          </cell>
          <cell r="D16">
            <v>60562.438000000002</v>
          </cell>
          <cell r="E16">
            <v>112505</v>
          </cell>
          <cell r="F16">
            <v>176720.44200000001</v>
          </cell>
          <cell r="G16">
            <v>258642.916</v>
          </cell>
          <cell r="H16">
            <v>399005.9</v>
          </cell>
          <cell r="I16">
            <v>508771.81699999998</v>
          </cell>
          <cell r="J16">
            <v>567045.63896799996</v>
          </cell>
          <cell r="K16">
            <v>675253.51317078003</v>
          </cell>
          <cell r="L16">
            <v>770641.77358200005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0.55618114227311855</v>
          </cell>
          <cell r="U16">
            <v>0.67345750626001044</v>
          </cell>
          <cell r="V16">
            <v>0.78049048071262106</v>
          </cell>
          <cell r="W16">
            <v>0.91532461664084308</v>
          </cell>
          <cell r="X16">
            <v>0.89419930272804793</v>
          </cell>
          <cell r="Y16">
            <v>0.78313633948224948</v>
          </cell>
          <cell r="Z16">
            <v>0.75085657881185952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77700.800000000003</v>
          </cell>
          <cell r="I17">
            <v>67560.148344000001</v>
          </cell>
          <cell r="J17">
            <v>52550.792460999997</v>
          </cell>
          <cell r="K17">
            <v>65501.099445650005</v>
          </cell>
          <cell r="L17">
            <v>94194.583645818668</v>
          </cell>
          <cell r="Q17" t="str">
            <v>2.2.</v>
          </cell>
          <cell r="R17" t="str">
            <v>Reservas de apropiación</v>
          </cell>
          <cell r="S17">
            <v>6.891687545862614E-2</v>
          </cell>
          <cell r="T17">
            <v>6.1760552956918097E-2</v>
          </cell>
          <cell r="U17">
            <v>9.2231337257582854E-2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7.2576936346249551E-2</v>
          </cell>
          <cell r="Z17">
            <v>7.2834765727072079E-2</v>
          </cell>
          <cell r="AA17">
            <v>8.6419767078379922E-2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7626.5989999999993</v>
          </cell>
          <cell r="E18">
            <v>17242</v>
          </cell>
          <cell r="F18">
            <v>10135.664000000001</v>
          </cell>
          <cell r="G18">
            <v>20590.944</v>
          </cell>
          <cell r="H18">
            <v>28426.578000000001</v>
          </cell>
          <cell r="I18">
            <v>20019.974000000002</v>
          </cell>
          <cell r="J18">
            <v>82325.786961000005</v>
          </cell>
          <cell r="K18">
            <v>127245.38738357001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5.0418128210382961E-2</v>
          </cell>
          <cell r="T18">
            <v>8.5237769477561981E-2</v>
          </cell>
          <cell r="U18">
            <v>3.8625633370299985E-2</v>
          </cell>
          <cell r="V18">
            <v>6.2135998269083316E-2</v>
          </cell>
          <cell r="W18">
            <v>6.5210931994391624E-2</v>
          </cell>
          <cell r="X18">
            <v>3.5186396323980441E-2</v>
          </cell>
          <cell r="Y18">
            <v>0.11369863555069402</v>
          </cell>
          <cell r="Z18">
            <v>0.14149209797040049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9615.4010000000017</v>
          </cell>
          <cell r="E19">
            <v>-7106.3359999999993</v>
          </cell>
          <cell r="F19">
            <v>10455.279999999999</v>
          </cell>
          <cell r="G19">
            <v>7835.6340000000018</v>
          </cell>
          <cell r="H19">
            <v>-8406.6039999999994</v>
          </cell>
          <cell r="I19">
            <v>62305.812961000003</v>
          </cell>
          <cell r="J19">
            <v>44919.600422570002</v>
          </cell>
          <cell r="K19">
            <v>55741.255388611389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6.3565754592872212E-2</v>
          </cell>
          <cell r="T19">
            <v>-3.5130972613275711E-2</v>
          </cell>
          <cell r="U19">
            <v>3.9843646362372503E-2</v>
          </cell>
          <cell r="V19">
            <v>2.3645100519003422E-2</v>
          </cell>
          <cell r="W19">
            <v>-1.9284856648865034E-2</v>
          </cell>
          <cell r="X19">
            <v>0.10950648727783278</v>
          </cell>
          <cell r="Y19">
            <v>6.2037636882208674E-2</v>
          </cell>
          <cell r="Z19">
            <v>6.1982185214022795E-2</v>
          </cell>
          <cell r="AA19">
            <v>1.4971649709256303E-2</v>
          </cell>
        </row>
        <row r="20">
          <cell r="A20" t="str">
            <v>3.</v>
          </cell>
          <cell r="B20" t="str">
            <v>TRANSFERENCIAS</v>
          </cell>
          <cell r="D20">
            <v>973660.37599999993</v>
          </cell>
          <cell r="E20">
            <v>1337464.9580000001</v>
          </cell>
          <cell r="F20">
            <v>1831608.5190000001</v>
          </cell>
          <cell r="G20">
            <v>2858599.5690000001</v>
          </cell>
          <cell r="H20">
            <v>4227454.6089999992</v>
          </cell>
          <cell r="I20">
            <v>5677953.2923320001</v>
          </cell>
          <cell r="J20">
            <v>7445066.7110701501</v>
          </cell>
          <cell r="K20">
            <v>8733144.1613801438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6.4367005096947771</v>
          </cell>
          <cell r="T20">
            <v>6.6119086981974897</v>
          </cell>
          <cell r="U20">
            <v>6.9800103015265833</v>
          </cell>
          <cell r="V20">
            <v>8.6262163537226026</v>
          </cell>
          <cell r="W20">
            <v>9.6978347171044064</v>
          </cell>
          <cell r="X20">
            <v>9.9793693464858304</v>
          </cell>
          <cell r="Y20">
            <v>10.282245185625456</v>
          </cell>
          <cell r="Z20">
            <v>9.7109287391833643</v>
          </cell>
          <cell r="AA20">
            <v>12.336768060435739</v>
          </cell>
        </row>
        <row r="21">
          <cell r="B21" t="str">
            <v>3.1.</v>
          </cell>
          <cell r="C21" t="str">
            <v>Vigencia</v>
          </cell>
          <cell r="D21">
            <v>916032.97599999991</v>
          </cell>
          <cell r="E21">
            <v>1191613</v>
          </cell>
          <cell r="F21">
            <v>1764629.9180000001</v>
          </cell>
          <cell r="G21">
            <v>2728808.7370000002</v>
          </cell>
          <cell r="H21">
            <v>4015879</v>
          </cell>
          <cell r="I21">
            <v>5203311.62</v>
          </cell>
          <cell r="J21">
            <v>6804539.1954640001</v>
          </cell>
          <cell r="K21">
            <v>7561255.3762968201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6.0557357255713402</v>
          </cell>
          <cell r="T21">
            <v>5.8908731121949929</v>
          </cell>
          <cell r="U21">
            <v>6.7247639865459741</v>
          </cell>
          <cell r="V21">
            <v>8.2345547129306667</v>
          </cell>
          <cell r="W21">
            <v>9.2124775752714729</v>
          </cell>
          <cell r="X21">
            <v>9.1451559756517522</v>
          </cell>
          <cell r="Y21">
            <v>9.3976243730531408</v>
          </cell>
          <cell r="Z21">
            <v>8.4078323661133165</v>
          </cell>
          <cell r="AA21">
            <v>10.992057804599581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44092.851999999999</v>
          </cell>
          <cell r="G22">
            <v>61973.756000000001</v>
          </cell>
          <cell r="H22">
            <v>25414.799999999999</v>
          </cell>
          <cell r="I22">
            <v>128370.81544999999</v>
          </cell>
          <cell r="J22">
            <v>142737.45243100001</v>
          </cell>
          <cell r="K22">
            <v>123754.56052803001</v>
          </cell>
          <cell r="L22">
            <v>855038.81017270719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5.8301874902109703E-2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78024.957999999999</v>
          </cell>
          <cell r="G23">
            <v>22885.749</v>
          </cell>
          <cell r="H23">
            <v>67817.076000000001</v>
          </cell>
          <cell r="I23">
            <v>186160.80899999998</v>
          </cell>
          <cell r="J23">
            <v>346270.85688199999</v>
          </cell>
          <cell r="K23">
            <v>497790.06317515002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0.29734247518870538</v>
          </cell>
          <cell r="V23">
            <v>6.906088716722629E-2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0.55352387882756815</v>
          </cell>
          <cell r="AA23">
            <v>0.96162127425006882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48334.957999999999</v>
          </cell>
          <cell r="F24">
            <v>-55139.209000000003</v>
          </cell>
          <cell r="G24">
            <v>44931.327000000005</v>
          </cell>
          <cell r="H24">
            <v>118343.73299999998</v>
          </cell>
          <cell r="I24">
            <v>160110.04788200001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-0.30280232965550979</v>
          </cell>
          <cell r="T24">
            <v>0.23894931027210534</v>
          </cell>
          <cell r="U24">
            <v>-0.21012800652846669</v>
          </cell>
          <cell r="V24">
            <v>0.13558644308389245</v>
          </cell>
          <cell r="W24">
            <v>0.27148203081726674</v>
          </cell>
          <cell r="X24">
            <v>0.28140374209414742</v>
          </cell>
          <cell r="Y24">
            <v>0.20926039885189857</v>
          </cell>
          <cell r="Z24">
            <v>0.61196206479930682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642008.13299999991</v>
          </cell>
          <cell r="E26">
            <v>981207.84400000004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2555290.0435859999</v>
          </cell>
          <cell r="J26">
            <v>4931696.6335319998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4.2442048364811882</v>
          </cell>
          <cell r="T26">
            <v>4.8507115193392645</v>
          </cell>
          <cell r="U26">
            <v>4.5209124000205634</v>
          </cell>
          <cell r="V26">
            <v>4.6952835326633569</v>
          </cell>
          <cell r="W26">
            <v>5.7186770919923413</v>
          </cell>
          <cell r="X26">
            <v>4.4910871610691521</v>
          </cell>
          <cell r="Y26">
            <v>6.8110758351835914</v>
          </cell>
          <cell r="Z26">
            <v>9.0127872136859288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53495.635999999999</v>
          </cell>
          <cell r="E27">
            <v>317438.14600000001</v>
          </cell>
          <cell r="F27">
            <v>191249.383</v>
          </cell>
          <cell r="G27">
            <v>342860.55699999997</v>
          </cell>
          <cell r="H27">
            <v>1209860.2339999999</v>
          </cell>
          <cell r="I27">
            <v>1316512.6035509999</v>
          </cell>
          <cell r="J27">
            <v>3410773.4025599998</v>
          </cell>
          <cell r="K27">
            <v>5774404.6764245965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0.35365040623533223</v>
          </cell>
          <cell r="T27">
            <v>1.5692912372191545</v>
          </cell>
          <cell r="U27">
            <v>0.72882531919508009</v>
          </cell>
          <cell r="V27">
            <v>1.0346287657471622</v>
          </cell>
          <cell r="W27">
            <v>2.7754347864907527</v>
          </cell>
          <cell r="X27">
            <v>2.3138558638518121</v>
          </cell>
          <cell r="Y27">
            <v>4.7105566355215256</v>
          </cell>
          <cell r="Z27">
            <v>6.4209214101768168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43883.635999999999</v>
          </cell>
          <cell r="E28">
            <v>303956</v>
          </cell>
          <cell r="F28">
            <v>181226.709</v>
          </cell>
          <cell r="G28">
            <v>322907.95699999999</v>
          </cell>
          <cell r="H28">
            <v>1121100.2999999998</v>
          </cell>
          <cell r="I28">
            <v>1288610.748864</v>
          </cell>
          <cell r="J28">
            <v>3407106.3435379998</v>
          </cell>
          <cell r="K28">
            <v>5204532.9409779999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0.69063027530707843</v>
          </cell>
          <cell r="V28">
            <v>0.97441905806869411</v>
          </cell>
          <cell r="W28">
            <v>2.5718183673811188</v>
          </cell>
          <cell r="X28">
            <v>2.2648165535514644</v>
          </cell>
          <cell r="Y28">
            <v>4.7054921275140549</v>
          </cell>
          <cell r="Z28">
            <v>5.7872454154681607</v>
          </cell>
          <cell r="AA28">
            <v>9.3573392857582771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1.137030911717855E-2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2.2239249827403964E-4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11182.146000000001</v>
          </cell>
          <cell r="G30">
            <v>10022.674000000001</v>
          </cell>
          <cell r="H30">
            <v>19952.599999999999</v>
          </cell>
          <cell r="I30">
            <v>88759.933999999994</v>
          </cell>
          <cell r="J30">
            <v>27901.854686999999</v>
          </cell>
          <cell r="K30">
            <v>3667.0590219999999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1.0779971837876073E-2</v>
          </cell>
          <cell r="T30">
            <v>4.7518004884487056E-2</v>
          </cell>
          <cell r="U30">
            <v>4.2613633570446542E-2</v>
          </cell>
          <cell r="V30">
            <v>3.024479374600729E-2</v>
          </cell>
          <cell r="W30">
            <v>4.5771518531400372E-2</v>
          </cell>
          <cell r="X30">
            <v>0.15600131226016306</v>
          </cell>
          <cell r="Y30">
            <v>3.8534740138572762E-2</v>
          </cell>
          <cell r="Z30">
            <v>4.0776320861046818E-3</v>
          </cell>
          <cell r="AA30">
            <v>0.52265105681176505</v>
          </cell>
        </row>
        <row r="31">
          <cell r="B31" t="str">
            <v>1.4.</v>
          </cell>
          <cell r="C31" t="str">
            <v>Deuda Flotante</v>
          </cell>
          <cell r="D31">
            <v>7981.3459999999995</v>
          </cell>
          <cell r="E31">
            <v>1570.1460000000006</v>
          </cell>
          <cell r="F31">
            <v>-1159.4719999999998</v>
          </cell>
          <cell r="G31">
            <v>9929.9259999999977</v>
          </cell>
          <cell r="H31">
            <v>68807.334000000003</v>
          </cell>
          <cell r="I31">
            <v>-60858.079312999995</v>
          </cell>
          <cell r="J31">
            <v>-24234.795664999998</v>
          </cell>
          <cell r="K31">
            <v>566004.67642459646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5.2763299331645364E-2</v>
          </cell>
          <cell r="T31">
            <v>7.762193643087582E-3</v>
          </cell>
          <cell r="U31">
            <v>-4.418589682444924E-3</v>
          </cell>
          <cell r="V31">
            <v>2.9964913932461049E-2</v>
          </cell>
          <cell r="W31">
            <v>0.15784490057823317</v>
          </cell>
          <cell r="X31">
            <v>-0.10696200195981539</v>
          </cell>
          <cell r="Y31">
            <v>-3.3470232131102652E-2</v>
          </cell>
          <cell r="Z31">
            <v>0.62937597012427704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588512.49699999997</v>
          </cell>
          <cell r="E32">
            <v>663769.69799999997</v>
          </cell>
          <cell r="F32">
            <v>995072.88699999999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1520923.2309719999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3.7920870808254832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2.1005191996620658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502217.49699999997</v>
          </cell>
          <cell r="E33">
            <v>622360</v>
          </cell>
          <cell r="F33">
            <v>984036.4</v>
          </cell>
          <cell r="G33">
            <v>1127655.3459999999</v>
          </cell>
          <cell r="H33">
            <v>1264475.7</v>
          </cell>
          <cell r="I33">
            <v>1227136.3594519999</v>
          </cell>
          <cell r="J33">
            <v>1479298.6209249999</v>
          </cell>
          <cell r="K33">
            <v>1924315.2899529999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3.3200730959164919</v>
          </cell>
          <cell r="T33">
            <v>3.0767067748553227</v>
          </cell>
          <cell r="U33">
            <v>3.7500285338414789</v>
          </cell>
          <cell r="V33">
            <v>3.4028547028819336</v>
          </cell>
          <cell r="W33">
            <v>2.9007233611186236</v>
          </cell>
          <cell r="X33">
            <v>2.1567713468181622</v>
          </cell>
          <cell r="Y33">
            <v>2.0430322135988095</v>
          </cell>
          <cell r="Z33">
            <v>2.1397664239979028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260.10000000000002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3.9499465150546354E-3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2.8922144400538854E-4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18709.312999999998</v>
          </cell>
          <cell r="E35">
            <v>86295</v>
          </cell>
          <cell r="F35">
            <v>40610.697999999997</v>
          </cell>
          <cell r="G35">
            <v>11036.486999999999</v>
          </cell>
          <cell r="H35">
            <v>85431.099999999991</v>
          </cell>
          <cell r="I35">
            <v>18534.746429999999</v>
          </cell>
          <cell r="J35">
            <v>11641.080583000001</v>
          </cell>
          <cell r="K35">
            <v>41624.610047000002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0.15476183226476081</v>
          </cell>
          <cell r="V35">
            <v>3.3304113552480176E-2</v>
          </cell>
          <cell r="W35">
            <v>0.19598003151508667</v>
          </cell>
          <cell r="X35">
            <v>3.2576013018321678E-2</v>
          </cell>
          <cell r="Y35">
            <v>1.6077283041943974E-2</v>
          </cell>
          <cell r="Z35">
            <v>4.6285005090175101E-2</v>
          </cell>
          <cell r="AA35">
            <v>0.37278035165973927</v>
          </cell>
        </row>
        <row r="36">
          <cell r="B36" t="str">
            <v>2.4.</v>
          </cell>
          <cell r="C36" t="str">
            <v>Deuda Flotante</v>
          </cell>
          <cell r="D36">
            <v>67585.687000000005</v>
          </cell>
          <cell r="E36">
            <v>-45684.302000000003</v>
          </cell>
          <cell r="F36">
            <v>-29574.210999999996</v>
          </cell>
          <cell r="G36">
            <v>74394.612999999998</v>
          </cell>
          <cell r="H36">
            <v>-66896.353569999992</v>
          </cell>
          <cell r="I36">
            <v>-6893.6658469999984</v>
          </cell>
          <cell r="J36">
            <v>29983.529463999999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-1.2116062619143773E-2</v>
          </cell>
          <cell r="Y36">
            <v>4.140970302131227E-2</v>
          </cell>
          <cell r="Z36">
            <v>0.40552515297702868</v>
          </cell>
          <cell r="AA36">
            <v>-0.20479341717156105</v>
          </cell>
        </row>
        <row r="38">
          <cell r="A38" t="str">
            <v>INVERSION</v>
          </cell>
          <cell r="D38">
            <v>401180.27699999989</v>
          </cell>
          <cell r="E38">
            <v>698543.87199999997</v>
          </cell>
          <cell r="F38">
            <v>1001927.9469999998</v>
          </cell>
          <cell r="G38">
            <v>1084661.3589999999</v>
          </cell>
          <cell r="H38">
            <v>1426368.5948099999</v>
          </cell>
          <cell r="I38">
            <v>2390426.667376</v>
          </cell>
          <cell r="J38">
            <v>3155755.68042127</v>
          </cell>
          <cell r="K38">
            <v>4182411.6367080738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3.8182107797061291</v>
          </cell>
          <cell r="V38">
            <v>3.2731144490201882</v>
          </cell>
          <cell r="W38">
            <v>3.2721077238030847</v>
          </cell>
          <cell r="X38">
            <v>4.2013291376753887</v>
          </cell>
          <cell r="Y38">
            <v>4.3583563332984143</v>
          </cell>
          <cell r="Z38">
            <v>4.6506848634896176</v>
          </cell>
          <cell r="AA38">
            <v>2.0974788787922671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740705.81499999994</v>
          </cell>
          <cell r="G39">
            <v>698011.73499999999</v>
          </cell>
          <cell r="H39">
            <v>958714.70000000007</v>
          </cell>
          <cell r="I39">
            <v>1384495.9769009999</v>
          </cell>
          <cell r="J39">
            <v>1677982.626127</v>
          </cell>
          <cell r="K39">
            <v>2146733.9303026702</v>
          </cell>
          <cell r="L39">
            <v>439348.78469574777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2.5204860836809271</v>
          </cell>
          <cell r="U39">
            <v>2.8227288557946713</v>
          </cell>
          <cell r="V39">
            <v>2.106346166438986</v>
          </cell>
          <cell r="W39">
            <v>2.1993037327153329</v>
          </cell>
          <cell r="X39">
            <v>2.4333410299231679</v>
          </cell>
          <cell r="Y39">
            <v>2.3174310518135717</v>
          </cell>
          <cell r="Z39">
            <v>2.3870876094482947</v>
          </cell>
          <cell r="AA39">
            <v>0.40308495637435993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263387.62400000001</v>
          </cell>
          <cell r="H40">
            <v>301579.3</v>
          </cell>
          <cell r="I40">
            <v>426682.572744</v>
          </cell>
          <cell r="J40">
            <v>544215.95600500004</v>
          </cell>
          <cell r="K40">
            <v>958608.97140806005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0.29190834749152161</v>
          </cell>
          <cell r="T40">
            <v>0.65138029125986086</v>
          </cell>
          <cell r="U40">
            <v>0.58335704389173626</v>
          </cell>
          <cell r="V40">
            <v>0.79480828800087888</v>
          </cell>
          <cell r="W40">
            <v>0.69182675534199811</v>
          </cell>
          <cell r="X40">
            <v>0.74992215819590957</v>
          </cell>
          <cell r="Y40">
            <v>0.75160668275175668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56934.872000000003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579248.11773099995</v>
          </cell>
          <cell r="K41">
            <v>933557.09828926995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0.61753516629535865</v>
          </cell>
          <cell r="T41">
            <v>0.27723779795277087</v>
          </cell>
          <cell r="U41">
            <v>0.21697103335873782</v>
          </cell>
          <cell r="V41">
            <v>0.32634160678920082</v>
          </cell>
          <cell r="W41">
            <v>0.28276459795803421</v>
          </cell>
          <cell r="X41">
            <v>0.29188681825106888</v>
          </cell>
          <cell r="Y41">
            <v>0.79998895926159852</v>
          </cell>
          <cell r="Z41">
            <v>1.0380804768500695</v>
          </cell>
          <cell r="AA41">
            <v>0.98816753154158254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854.87200000000303</v>
          </cell>
          <cell r="F42">
            <v>51209.873999999996</v>
          </cell>
          <cell r="G42">
            <v>15117.254000000001</v>
          </cell>
          <cell r="H42">
            <v>42812.59480999998</v>
          </cell>
          <cell r="I42">
            <v>413173.52292099997</v>
          </cell>
          <cell r="J42">
            <v>354308.98055827001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4.2261560415742154E-3</v>
          </cell>
          <cell r="U42">
            <v>0.19515384666098415</v>
          </cell>
          <cell r="V42">
            <v>4.5618387791122782E-2</v>
          </cell>
          <cell r="W42">
            <v>9.8212637787719381E-2</v>
          </cell>
          <cell r="X42">
            <v>0.72617913130524148</v>
          </cell>
          <cell r="Y42">
            <v>0.48932963947148822</v>
          </cell>
          <cell r="Z42">
            <v>0.15957955709452451</v>
          </cell>
          <cell r="AA42">
            <v>-0.30845847706134122</v>
          </cell>
        </row>
        <row r="44">
          <cell r="A44" t="str">
            <v>TOTAL</v>
          </cell>
          <cell r="D44">
            <v>2557359.9179999996</v>
          </cell>
          <cell r="E44">
            <v>3722729.2560000001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36855672.000612743</v>
          </cell>
          <cell r="P44" t="str">
            <v>TOTAL</v>
          </cell>
          <cell r="S44">
            <v>16.906264538861745</v>
          </cell>
          <cell r="T44">
            <v>18.403731478384401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33.813606542243129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4628191.3469999991</v>
          </cell>
          <cell r="G45">
            <v>6291665.8440000005</v>
          </cell>
          <cell r="H45">
            <v>9373474.9999999981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31138731.894625232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28.568542407577031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630987.60453799996</v>
          </cell>
          <cell r="J46">
            <v>744073.92789699999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0.55118706657764083</v>
          </cell>
          <cell r="T46">
            <v>1.0685865944450998</v>
          </cell>
          <cell r="U46">
            <v>0.84531658387628927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1.0276268648462701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178282.43299999999</v>
          </cell>
          <cell r="H47">
            <v>334011.85399999999</v>
          </cell>
          <cell r="I47">
            <v>485024.15623999998</v>
          </cell>
          <cell r="J47">
            <v>1060689.8234879998</v>
          </cell>
          <cell r="K47">
            <v>1618297.6750135398</v>
          </cell>
          <cell r="L47">
            <v>3379855.1802600399</v>
          </cell>
          <cell r="R47" t="str">
            <v>Reservas de Tesorería</v>
          </cell>
          <cell r="S47">
            <v>1.3106775701243496</v>
          </cell>
          <cell r="T47">
            <v>0.99815000127050846</v>
          </cell>
          <cell r="U47">
            <v>0.7789338811729275</v>
          </cell>
          <cell r="V47">
            <v>0.53799169908363409</v>
          </cell>
          <cell r="W47">
            <v>0.7662274473035291</v>
          </cell>
          <cell r="X47">
            <v>0.85246125635152425</v>
          </cell>
          <cell r="Y47">
            <v>1.4648992754873165</v>
          </cell>
          <cell r="Z47">
            <v>1.7994863144866549</v>
          </cell>
          <cell r="AA47">
            <v>3.1008820903652272</v>
          </cell>
        </row>
        <row r="48">
          <cell r="C48" t="str">
            <v>Deuda Flotante</v>
          </cell>
          <cell r="D48">
            <v>3644.7359999999971</v>
          </cell>
          <cell r="E48">
            <v>2491.2560000000012</v>
          </cell>
          <cell r="F48">
            <v>-26115.823000000004</v>
          </cell>
          <cell r="G48">
            <v>155729.42100000003</v>
          </cell>
          <cell r="H48">
            <v>151012.30223999999</v>
          </cell>
          <cell r="I48">
            <v>575665.66724799993</v>
          </cell>
          <cell r="J48">
            <v>557607.85152554</v>
          </cell>
          <cell r="K48">
            <v>1761557.5052465</v>
          </cell>
          <cell r="L48">
            <v>272057.42638512759</v>
          </cell>
          <cell r="R48" t="str">
            <v>Deuda Flotante</v>
          </cell>
          <cell r="S48">
            <v>2.4094719932305109E-2</v>
          </cell>
          <cell r="T48">
            <v>1.2315804700011208E-2</v>
          </cell>
          <cell r="U48">
            <v>-9.9523840210335307E-2</v>
          </cell>
          <cell r="V48">
            <v>0.46993489146011708</v>
          </cell>
          <cell r="W48">
            <v>0.34642414474542632</v>
          </cell>
          <cell r="X48">
            <v>1.0117695616336349</v>
          </cell>
          <cell r="Y48">
            <v>0.77010198421597664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43591737.045630313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 refreshError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/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1548761.1129999999</v>
          </cell>
          <cell r="Y10">
            <v>1997227</v>
          </cell>
          <cell r="Z10">
            <v>2886633.1660000002</v>
          </cell>
          <cell r="AA10">
            <v>4303008.3059999999</v>
          </cell>
          <cell r="AB10">
            <v>6242190.2539999997</v>
          </cell>
          <cell r="AC10">
            <v>8186211.6855740007</v>
          </cell>
          <cell r="AD10">
            <v>10546775.576811001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19063262.234000001</v>
          </cell>
          <cell r="AJ10">
            <v>28.95642738158033</v>
          </cell>
          <cell r="AK10">
            <v>44.532051990084256</v>
          </cell>
          <cell r="AL10">
            <v>49.066682829071318</v>
          </cell>
          <cell r="AM10">
            <v>45.065726350006251</v>
          </cell>
          <cell r="AN10">
            <v>31.143258255037498</v>
          </cell>
          <cell r="AO10">
            <v>28.835852063254851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49.026041745166872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288550.58299999998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1165355.1440000001</v>
          </cell>
          <cell r="AB11">
            <v>1627946.0999999999</v>
          </cell>
          <cell r="AC11">
            <v>2072016.50178</v>
          </cell>
          <cell r="AD11">
            <v>2551305.8536439999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39.403969200699109</v>
          </cell>
          <cell r="AL11">
            <v>47.732642223894771</v>
          </cell>
          <cell r="AM11">
            <v>39.6952773050959</v>
          </cell>
          <cell r="AN11">
            <v>27.277954827865635</v>
          </cell>
          <cell r="AO11">
            <v>23.131541252314271</v>
          </cell>
          <cell r="AP11">
            <v>10.806040599257361</v>
          </cell>
          <cell r="AQ11">
            <v>19.111591252752923</v>
          </cell>
          <cell r="AR11">
            <v>46.634712363342537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286526.09999999998</v>
          </cell>
          <cell r="X12">
            <v>448435.77999999997</v>
          </cell>
          <cell r="Y12">
            <v>561895</v>
          </cell>
          <cell r="Z12">
            <v>780872.06299999997</v>
          </cell>
          <cell r="AA12">
            <v>1155639.1529999999</v>
          </cell>
          <cell r="AB12">
            <v>1614299.4</v>
          </cell>
          <cell r="AC12">
            <v>2058168.3357800001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4025801.5790410009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23.091680887213961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8.2134065899406306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858.06499999999994</v>
          </cell>
          <cell r="Y13">
            <v>974</v>
          </cell>
          <cell r="Z13">
            <v>445.137</v>
          </cell>
          <cell r="AA13">
            <v>4114.1580000000004</v>
          </cell>
          <cell r="AB13">
            <v>4524.2</v>
          </cell>
          <cell r="AC13">
            <v>8374.0679999999993</v>
          </cell>
          <cell r="AD13">
            <v>4569.7269999999999</v>
          </cell>
          <cell r="AE13">
            <v>6300</v>
          </cell>
          <cell r="AF13">
            <v>6300</v>
          </cell>
          <cell r="AG13">
            <v>6443.6396408199998</v>
          </cell>
          <cell r="AH13">
            <v>9822.3828690355003</v>
          </cell>
          <cell r="AI13">
            <v>7001.4620601623456</v>
          </cell>
          <cell r="AJ13">
            <v>13.511214185405551</v>
          </cell>
          <cell r="AK13">
            <v>-54.298049281314164</v>
          </cell>
          <cell r="AL13">
            <v>824.24534469163427</v>
          </cell>
          <cell r="AM13">
            <v>9.9666079912341665</v>
          </cell>
          <cell r="AN13">
            <v>85.09500022103353</v>
          </cell>
          <cell r="AO13">
            <v>-45.430022779848457</v>
          </cell>
          <cell r="AP13">
            <v>37.863815497074562</v>
          </cell>
          <cell r="AQ13">
            <v>37.863815497074562</v>
          </cell>
          <cell r="AR13">
            <v>41.007102630419709</v>
          </cell>
          <cell r="AS13">
            <v>52.435322528147019</v>
          </cell>
        </row>
        <row r="14">
          <cell r="B14" t="str">
            <v>1.3.</v>
          </cell>
          <cell r="C14" t="str">
            <v>Reservas de Tesorería</v>
          </cell>
          <cell r="W14">
            <v>2024.4829999999999</v>
          </cell>
          <cell r="X14">
            <v>1389.0060000000001</v>
          </cell>
          <cell r="Y14">
            <v>2988</v>
          </cell>
          <cell r="Z14">
            <v>7509.9179999999997</v>
          </cell>
          <cell r="AA14">
            <v>5601.8329999999996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14413.457096550001</v>
          </cell>
          <cell r="AH14">
            <v>95676.038089963811</v>
          </cell>
          <cell r="AI14">
            <v>68198.537939837654</v>
          </cell>
          <cell r="AJ14">
            <v>115.11786126193839</v>
          </cell>
          <cell r="AK14">
            <v>151.33594377510039</v>
          </cell>
          <cell r="AL14">
            <v>-25.407534409829779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8.3545321909205494</v>
          </cell>
          <cell r="AS14">
            <v>563.79659958792809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78613.885999999999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505133.27799999999</v>
          </cell>
          <cell r="AC15">
            <v>596351.93934400007</v>
          </cell>
          <cell r="AD15">
            <v>701922.21839000005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48.381833520809913</v>
          </cell>
          <cell r="AL15">
            <v>53.504926979424461</v>
          </cell>
          <cell r="AM15">
            <v>55.912589388419654</v>
          </cell>
          <cell r="AN15">
            <v>18.058335357584589</v>
          </cell>
          <cell r="AO15">
            <v>17.702680595309129</v>
          </cell>
          <cell r="AP15">
            <v>12.348630566049446</v>
          </cell>
          <cell r="AQ15">
            <v>12.600937723965355</v>
          </cell>
          <cell r="AR15">
            <v>23.660425223599969</v>
          </cell>
          <cell r="AS15">
            <v>20.716935483870991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60562.438000000002</v>
          </cell>
          <cell r="Y16">
            <v>112505</v>
          </cell>
          <cell r="Z16">
            <v>176720.44200000001</v>
          </cell>
          <cell r="AA16">
            <v>258642.916</v>
          </cell>
          <cell r="AB16">
            <v>399005.9</v>
          </cell>
          <cell r="AC16">
            <v>508771.81699999998</v>
          </cell>
          <cell r="AD16">
            <v>567045.63896799996</v>
          </cell>
          <cell r="AE16">
            <v>585500</v>
          </cell>
          <cell r="AF16">
            <v>587771</v>
          </cell>
          <cell r="AG16">
            <v>675253.51317078003</v>
          </cell>
          <cell r="AH16">
            <v>770641.77358200005</v>
          </cell>
          <cell r="AJ16">
            <v>85.766960042130407</v>
          </cell>
          <cell r="AK16">
            <v>57.077856095284659</v>
          </cell>
          <cell r="AL16">
            <v>46.357101121329251</v>
          </cell>
          <cell r="AM16">
            <v>54.269023165513651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3.6549722998874268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77700.800000000003</v>
          </cell>
          <cell r="AC17">
            <v>67560.148344000001</v>
          </cell>
          <cell r="AD17">
            <v>52550.792460999997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94194.583645818668</v>
          </cell>
          <cell r="AI17">
            <v>102594.77227288127</v>
          </cell>
          <cell r="AJ17">
            <v>19.83866624830728</v>
          </cell>
          <cell r="AK17">
            <v>93.726198671255915</v>
          </cell>
          <cell r="AL17">
            <v>84.904819038456552</v>
          </cell>
          <cell r="AM17">
            <v>73.628959850336528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55.278343443742649</v>
          </cell>
          <cell r="AR17">
            <v>24.643409505690972</v>
          </cell>
          <cell r="AS17">
            <v>43.806110802731311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7626.5989999999993</v>
          </cell>
          <cell r="Y18">
            <v>17242</v>
          </cell>
          <cell r="Z18">
            <v>10135.664000000001</v>
          </cell>
          <cell r="AA18">
            <v>20590.944</v>
          </cell>
          <cell r="AB18">
            <v>28426.578000000001</v>
          </cell>
          <cell r="AC18">
            <v>20019.974000000002</v>
          </cell>
          <cell r="AD18">
            <v>82325.786961000005</v>
          </cell>
          <cell r="AE18">
            <v>125806</v>
          </cell>
          <cell r="AF18">
            <v>121000</v>
          </cell>
          <cell r="AG18">
            <v>127245.38738357001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311.21825113758888</v>
          </cell>
          <cell r="AP18">
            <v>52.814816163977611</v>
          </cell>
          <cell r="AQ18">
            <v>46.977034130655859</v>
          </cell>
          <cell r="AR18">
            <v>54.563220202012339</v>
          </cell>
          <cell r="AS18">
            <v>43.806110802731332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771635.88300000003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2813668.2420000001</v>
          </cell>
          <cell r="AB19">
            <v>4109110.8759999997</v>
          </cell>
          <cell r="AC19">
            <v>5517843.2444500001</v>
          </cell>
          <cell r="AD19">
            <v>7293547.5047770003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46.358220505302029</v>
          </cell>
          <cell r="AL19">
            <v>49.127951778829427</v>
          </cell>
          <cell r="AM19">
            <v>46.041058240724865</v>
          </cell>
          <cell r="AN19">
            <v>34.283143262888217</v>
          </cell>
          <cell r="AO19">
            <v>32.181129141590837</v>
          </cell>
          <cell r="AP19">
            <v>21.426507391628768</v>
          </cell>
          <cell r="AQ19">
            <v>25.269630368704242</v>
          </cell>
          <cell r="AR19">
            <v>12.192317862337543</v>
          </cell>
          <cell r="AS19">
            <v>69.674674121327683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916032.97599999991</v>
          </cell>
          <cell r="Y20">
            <v>1191613</v>
          </cell>
          <cell r="Z20">
            <v>1764629.9180000001</v>
          </cell>
          <cell r="AA20">
            <v>2728808.7370000002</v>
          </cell>
          <cell r="AB20">
            <v>4015879</v>
          </cell>
          <cell r="AC20">
            <v>5203311.62</v>
          </cell>
          <cell r="AD20">
            <v>6804539.1954640001</v>
          </cell>
          <cell r="AE20">
            <v>8147300</v>
          </cell>
          <cell r="AF20">
            <v>8414000</v>
          </cell>
          <cell r="AG20">
            <v>7561255.3762968201</v>
          </cell>
          <cell r="AH20">
            <v>11980966.199272001</v>
          </cell>
          <cell r="AJ20">
            <v>30.084072431907739</v>
          </cell>
          <cell r="AK20">
            <v>48.087501395167735</v>
          </cell>
          <cell r="AL20">
            <v>54.639151765758513</v>
          </cell>
          <cell r="AM20">
            <v>47.166012243678914</v>
          </cell>
          <cell r="AN20">
            <v>29.568436200393489</v>
          </cell>
          <cell r="AO20">
            <v>30.773240051765338</v>
          </cell>
          <cell r="AP20">
            <v>19.733309868081928</v>
          </cell>
          <cell r="AQ20">
            <v>23.652752351090701</v>
          </cell>
          <cell r="AR20">
            <v>11.120755705797936</v>
          </cell>
          <cell r="AS20">
            <v>58.452077109181921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44092.851999999999</v>
          </cell>
          <cell r="AA21">
            <v>61973.756000000001</v>
          </cell>
          <cell r="AB21">
            <v>25414.799999999999</v>
          </cell>
          <cell r="AC21">
            <v>128370.81544999999</v>
          </cell>
          <cell r="AD21">
            <v>142737.45243100001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855038.81017270719</v>
          </cell>
          <cell r="AI21">
            <v>498150.72797886416</v>
          </cell>
          <cell r="AJ21">
            <v>142.78207707231167</v>
          </cell>
          <cell r="AK21">
            <v>-34.992183053946071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46.508149359811938</v>
          </cell>
          <cell r="AQ21">
            <v>58.402715019239857</v>
          </cell>
          <cell r="AR21">
            <v>-13.299166812681085</v>
          </cell>
          <cell r="AS21">
            <v>590.91499054618168</v>
          </cell>
        </row>
        <row r="22">
          <cell r="B22" t="str">
            <v>3.3.</v>
          </cell>
          <cell r="C22" t="str">
            <v>Reservas de Tesorería</v>
          </cell>
          <cell r="W22">
            <v>55690.883000000002</v>
          </cell>
          <cell r="X22">
            <v>75494</v>
          </cell>
          <cell r="Y22">
            <v>29690</v>
          </cell>
          <cell r="Z22">
            <v>78024.957999999999</v>
          </cell>
          <cell r="AA22">
            <v>22885.749</v>
          </cell>
          <cell r="AB22">
            <v>67817.076000000001</v>
          </cell>
          <cell r="AC22">
            <v>186160.80899999998</v>
          </cell>
          <cell r="AD22">
            <v>346270.85688199999</v>
          </cell>
          <cell r="AE22">
            <v>499878</v>
          </cell>
          <cell r="AF22">
            <v>496500</v>
          </cell>
          <cell r="AG22">
            <v>497790.06317515002</v>
          </cell>
          <cell r="AH22">
            <v>1048134.2245552937</v>
          </cell>
          <cell r="AI22">
            <v>610649.27202113578</v>
          </cell>
          <cell r="AJ22">
            <v>-60.672371314276631</v>
          </cell>
          <cell r="AK22">
            <v>162.79878073425397</v>
          </cell>
          <cell r="AL22">
            <v>-70.668681423705479</v>
          </cell>
          <cell r="AM22">
            <v>196.32884639257381</v>
          </cell>
          <cell r="AN22">
            <v>174.50432837888789</v>
          </cell>
          <cell r="AO22">
            <v>86.006312898006371</v>
          </cell>
          <cell r="AP22">
            <v>44.360401710140238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490596.93699999992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1471622.4639999999</v>
          </cell>
          <cell r="AB24">
            <v>2490959.7000000002</v>
          </cell>
          <cell r="AC24">
            <v>2623041.7887459998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81.011229587683516</v>
          </cell>
          <cell r="AK24">
            <v>18.699877014245271</v>
          </cell>
          <cell r="AL24">
            <v>20.916582378361692</v>
          </cell>
          <cell r="AM24">
            <v>69.266218811946615</v>
          </cell>
          <cell r="AN24">
            <v>5.3024578738066097</v>
          </cell>
          <cell r="AO24">
            <v>87.795250570062507</v>
          </cell>
          <cell r="AP24">
            <v>43.830185463066449</v>
          </cell>
          <cell r="AQ24">
            <v>48.304451218332488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88669.915999999997</v>
          </cell>
          <cell r="X25">
            <v>45514.29</v>
          </cell>
          <cell r="Y25">
            <v>315868</v>
          </cell>
          <cell r="Z25">
            <v>192408.85500000001</v>
          </cell>
          <cell r="AA25">
            <v>332930.63099999999</v>
          </cell>
          <cell r="AB25">
            <v>1141052.8999999999</v>
          </cell>
          <cell r="AC25">
            <v>1377370.6828639999</v>
          </cell>
          <cell r="AD25">
            <v>3435008.1982249999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593.99742366628152</v>
          </cell>
          <cell r="AK25">
            <v>-39.085676611749207</v>
          </cell>
          <cell r="AL25">
            <v>73.032904852533932</v>
          </cell>
          <cell r="AM25">
            <v>242.72992442080223</v>
          </cell>
          <cell r="AN25">
            <v>20.710501928876379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88669.915999999997</v>
          </cell>
          <cell r="X26">
            <v>43883.635999999999</v>
          </cell>
          <cell r="Y26">
            <v>303956</v>
          </cell>
          <cell r="Z26">
            <v>181226.709</v>
          </cell>
          <cell r="AA26">
            <v>322907.95699999999</v>
          </cell>
          <cell r="AB26">
            <v>1121100.2999999998</v>
          </cell>
          <cell r="AC26">
            <v>1288610.748864</v>
          </cell>
          <cell r="AD26">
            <v>3407106.3435379998</v>
          </cell>
          <cell r="AE26">
            <v>4897900</v>
          </cell>
          <cell r="AF26">
            <v>5277600</v>
          </cell>
          <cell r="AG26">
            <v>5204532.9409779999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78.179010578402114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43.755419002094719</v>
          </cell>
          <cell r="AQ26">
            <v>54.899773234540319</v>
          </cell>
          <cell r="AR26">
            <v>52.755224410563017</v>
          </cell>
          <cell r="AS26">
            <v>95.967230250045191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11182.146000000001</v>
          </cell>
          <cell r="AA28">
            <v>10022.674000000001</v>
          </cell>
          <cell r="AB28">
            <v>19952.599999999999</v>
          </cell>
          <cell r="AC28">
            <v>88759.933999999994</v>
          </cell>
          <cell r="AD28">
            <v>27901.854686999999</v>
          </cell>
          <cell r="AE28">
            <v>0</v>
          </cell>
          <cell r="AF28">
            <v>0</v>
          </cell>
          <cell r="AG28">
            <v>3667.0590219999999</v>
          </cell>
          <cell r="AH28">
            <v>569671.7354465964</v>
          </cell>
          <cell r="AI28">
            <v>1849800</v>
          </cell>
          <cell r="AJ28">
            <v>489.45674557570158</v>
          </cell>
          <cell r="AK28">
            <v>16.335268414481895</v>
          </cell>
          <cell r="AL28">
            <v>-10.368957801123324</v>
          </cell>
          <cell r="AM28">
            <v>99.074618210669101</v>
          </cell>
          <cell r="AN28">
            <v>344.85397391818606</v>
          </cell>
          <cell r="AO28">
            <v>-68.564809109704839</v>
          </cell>
          <cell r="AR28">
            <v>-86.857292953688301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1245671.1058819999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-7.7216956102451046</v>
          </cell>
          <cell r="AO29">
            <v>19.689675265634186</v>
          </cell>
          <cell r="AP29">
            <v>46.692719885846067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502217.49699999997</v>
          </cell>
          <cell r="Y30">
            <v>622360</v>
          </cell>
          <cell r="Z30">
            <v>984036.4</v>
          </cell>
          <cell r="AA30">
            <v>1127655.3459999999</v>
          </cell>
          <cell r="AB30">
            <v>1264475.7</v>
          </cell>
          <cell r="AC30">
            <v>1227136.3594519999</v>
          </cell>
          <cell r="AD30">
            <v>1479298.6209249999</v>
          </cell>
          <cell r="AE30">
            <v>2187100</v>
          </cell>
          <cell r="AF30">
            <v>2027800</v>
          </cell>
          <cell r="AG30">
            <v>1924315.2899529999</v>
          </cell>
          <cell r="AH30">
            <v>3722794.5061486787</v>
          </cell>
          <cell r="AJ30">
            <v>23.922404877900938</v>
          </cell>
          <cell r="AK30">
            <v>58.113696252972559</v>
          </cell>
          <cell r="AL30">
            <v>14.594881449507335</v>
          </cell>
          <cell r="AM30">
            <v>12.133171228720441</v>
          </cell>
          <cell r="AN30">
            <v>-2.9529504242746696</v>
          </cell>
          <cell r="AO30">
            <v>20.548837912814164</v>
          </cell>
          <cell r="AP30">
            <v>47.847092470918049</v>
          </cell>
          <cell r="AQ30">
            <v>37.078475658418732</v>
          </cell>
          <cell r="AR30">
            <v>30.082950307202516</v>
          </cell>
          <cell r="AS30">
            <v>93.460735129304368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260.10000000000002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18709.312999999998</v>
          </cell>
          <cell r="Y32">
            <v>86295</v>
          </cell>
          <cell r="Z32">
            <v>40610.697999999997</v>
          </cell>
          <cell r="AA32">
            <v>11036.486999999999</v>
          </cell>
          <cell r="AB32">
            <v>85431.099999999991</v>
          </cell>
          <cell r="AC32">
            <v>18534.746429999999</v>
          </cell>
          <cell r="AD32">
            <v>11641.080583000001</v>
          </cell>
          <cell r="AE32">
            <v>0</v>
          </cell>
          <cell r="AF32">
            <v>0</v>
          </cell>
          <cell r="AG32">
            <v>41624.610047000002</v>
          </cell>
          <cell r="AH32">
            <v>406317.8043986609</v>
          </cell>
          <cell r="AI32">
            <v>183100</v>
          </cell>
          <cell r="AJ32">
            <v>361.24088041073452</v>
          </cell>
          <cell r="AK32">
            <v>-52.939685960947912</v>
          </cell>
          <cell r="AL32">
            <v>-72.823695372091365</v>
          </cell>
          <cell r="AM32">
            <v>674.07874444105266</v>
          </cell>
          <cell r="AN32">
            <v>-78.304450685991398</v>
          </cell>
          <cell r="AO32">
            <v>-37.193202901562429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330205.33600000001</v>
          </cell>
          <cell r="X34">
            <v>438512.96899999992</v>
          </cell>
          <cell r="Y34">
            <v>697689</v>
          </cell>
          <cell r="Z34">
            <v>950718.07299999986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2801446.6998629998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2622389.2423478742</v>
          </cell>
          <cell r="AJ34">
            <v>59.103390166779789</v>
          </cell>
          <cell r="AK34">
            <v>36.266742488415304</v>
          </cell>
          <cell r="AL34">
            <v>12.498556130845762</v>
          </cell>
          <cell r="AM34">
            <v>29.359415243563049</v>
          </cell>
          <cell r="AN34">
            <v>42.910958750856487</v>
          </cell>
          <cell r="AO34">
            <v>41.683765061614132</v>
          </cell>
          <cell r="AP34">
            <v>27.623345472710369</v>
          </cell>
          <cell r="AQ34">
            <v>25.470886173629339</v>
          </cell>
          <cell r="AR34">
            <v>44.171938027502563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740705.81499999994</v>
          </cell>
          <cell r="AA35">
            <v>698011.73499999999</v>
          </cell>
          <cell r="AB35">
            <v>958714.70000000007</v>
          </cell>
          <cell r="AC35">
            <v>1384495.9769009999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2146733.9303026702</v>
          </cell>
          <cell r="AH35">
            <v>439348.78469574777</v>
          </cell>
          <cell r="AJ35">
            <v>69.415804978343232</v>
          </cell>
          <cell r="AK35">
            <v>45.280018319221242</v>
          </cell>
          <cell r="AL35">
            <v>-5.7639725698656719</v>
          </cell>
          <cell r="AM35">
            <v>37.349367056128372</v>
          </cell>
          <cell r="AN35">
            <v>44.411677102791877</v>
          </cell>
          <cell r="AO35">
            <v>21.198086099385339</v>
          </cell>
          <cell r="AP35">
            <v>-0.33865822199340423</v>
          </cell>
          <cell r="AQ35">
            <v>-5.6128487065676964</v>
          </cell>
          <cell r="AR35">
            <v>27.935408679266761</v>
          </cell>
          <cell r="AS35">
            <v>-79.534082985598332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263387.62400000001</v>
          </cell>
          <cell r="AB36">
            <v>301579.3</v>
          </cell>
          <cell r="AC36">
            <v>426682.572744</v>
          </cell>
          <cell r="AD36">
            <v>544215.95600500004</v>
          </cell>
          <cell r="AE36">
            <v>933140</v>
          </cell>
          <cell r="AF36">
            <v>1006000</v>
          </cell>
          <cell r="AG36">
            <v>958608.97140806005</v>
          </cell>
          <cell r="AH36">
            <v>1105971.7226547827</v>
          </cell>
          <cell r="AI36">
            <v>760740.43104292452</v>
          </cell>
          <cell r="AJ36">
            <v>198.40044750328948</v>
          </cell>
          <cell r="AK36">
            <v>16.177187656532222</v>
          </cell>
          <cell r="AL36">
            <v>72.061746599200504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71.465020402934812</v>
          </cell>
          <cell r="AQ36">
            <v>84.853087988246585</v>
          </cell>
          <cell r="AR36">
            <v>76.144958785304851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81169.335999999981</v>
          </cell>
          <cell r="X37">
            <v>93412.69200000001</v>
          </cell>
          <cell r="Y37">
            <v>56080</v>
          </cell>
          <cell r="Z37">
            <v>56934.872000000003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579248.11773099995</v>
          </cell>
          <cell r="AE37">
            <v>969860</v>
          </cell>
          <cell r="AF37">
            <v>925200</v>
          </cell>
          <cell r="AG37">
            <v>933557.09828926995</v>
          </cell>
          <cell r="AH37">
            <v>1077068.7349973437</v>
          </cell>
          <cell r="AI37">
            <v>740859.56895707548</v>
          </cell>
          <cell r="AJ37">
            <v>-39.965331477654033</v>
          </cell>
          <cell r="AK37">
            <v>1.5243794579172576</v>
          </cell>
          <cell r="AL37">
            <v>89.944654657342511</v>
          </cell>
          <cell r="AM37">
            <v>13.978722553937107</v>
          </cell>
          <cell r="AN37">
            <v>34.733003529068142</v>
          </cell>
          <cell r="AO37">
            <v>248.7879156915584</v>
          </cell>
          <cell r="AP37">
            <v>67.434294616111018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8.2863771959651444E-4</v>
          </cell>
          <cell r="AK39">
            <v>8.2863085324458297E-4</v>
          </cell>
          <cell r="AL39">
            <v>8.2862398700367379E-4</v>
          </cell>
          <cell r="AP39">
            <v>8.2859652321687349E-4</v>
          </cell>
          <cell r="AQ39">
            <v>1.6571930464115425E-3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0.50661989280961939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5054407.1919999998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45.679440926783819</v>
          </cell>
          <cell r="AK47">
            <v>35.862468799039206</v>
          </cell>
          <cell r="AL47">
            <v>35.410041474948905</v>
          </cell>
          <cell r="AM47">
            <v>47.814837270650543</v>
          </cell>
          <cell r="AN47">
            <v>26.39001940863368</v>
          </cell>
          <cell r="AO47">
            <v>42.917614022693428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52.397437969072037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4628191.3469999991</v>
          </cell>
          <cell r="AA48">
            <v>6291665.8440000005</v>
          </cell>
          <cell r="AB48">
            <v>9373474.9999999981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31138731.894625232</v>
          </cell>
          <cell r="AJ48">
            <v>45.337359643766661</v>
          </cell>
          <cell r="AK48">
            <v>40.155804748141797</v>
          </cell>
          <cell r="AL48">
            <v>35.942215269000677</v>
          </cell>
          <cell r="AM48">
            <v>48.982403586149474</v>
          </cell>
          <cell r="AN48">
            <v>24.505531385073343</v>
          </cell>
          <cell r="AO48">
            <v>41.120034972095709</v>
          </cell>
          <cell r="AP48">
            <v>23.208453761701954</v>
          </cell>
          <cell r="AQ48">
            <v>26.92911608665991</v>
          </cell>
          <cell r="AR48">
            <v>28.919849362060688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630987.60453799996</v>
          </cell>
          <cell r="AD49">
            <v>744073.92789699999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159.25197502497531</v>
          </cell>
          <cell r="AK49">
            <v>2.6196891119798282</v>
          </cell>
          <cell r="AL49">
            <v>68.709163095267442</v>
          </cell>
          <cell r="AM49">
            <v>9.3506186324040961</v>
          </cell>
          <cell r="AN49">
            <v>54.193097178992858</v>
          </cell>
          <cell r="AO49">
            <v>17.922114879229724</v>
          </cell>
          <cell r="AP49">
            <v>64.749221016878806</v>
          </cell>
          <cell r="AQ49">
            <v>77.401727235727563</v>
          </cell>
          <cell r="AR49">
            <v>55.195381497416406</v>
          </cell>
          <cell r="AS49">
            <v>78.826122290978518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159408.57199999999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178282.43299999999</v>
          </cell>
          <cell r="AB50">
            <v>334011.85399999999</v>
          </cell>
          <cell r="AC50">
            <v>485024.15623999998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3379855.1802600399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87.349840575711696</v>
          </cell>
          <cell r="AN50">
            <v>45.211659535891791</v>
          </cell>
          <cell r="AO50">
            <v>118.6880405525923</v>
          </cell>
          <cell r="AP50">
            <v>52.225840603463404</v>
          </cell>
          <cell r="AQ50">
            <v>47.24379978155504</v>
          </cell>
          <cell r="AR50">
            <v>52.570302757491149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8.2863771959651444E-4</v>
          </cell>
          <cell r="AK51">
            <v>8.2863085324458297E-4</v>
          </cell>
          <cell r="AL51">
            <v>8.2862398700367379E-4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7.4717756753315559E-2</v>
          </cell>
          <cell r="X64">
            <v>7.6564750449893468</v>
          </cell>
          <cell r="Y64">
            <v>7.6111597483168465</v>
          </cell>
          <cell r="Z64">
            <v>8.7108115784324642</v>
          </cell>
          <cell r="AA64">
            <v>9.8711558603314202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1.9075557764744473E-2</v>
          </cell>
          <cell r="X65">
            <v>2.2280014476875309</v>
          </cell>
          <cell r="Y65">
            <v>2.1564038648102222</v>
          </cell>
          <cell r="Z65">
            <v>2.3803940430634931</v>
          </cell>
          <cell r="AA65">
            <v>2.6733395431802749</v>
          </cell>
          <cell r="AB65">
            <v>2.8612203326876591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2.7420081483334879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1.8941722850918486E-2</v>
          </cell>
          <cell r="X66">
            <v>2.2168927990448148</v>
          </cell>
          <cell r="Y66">
            <v>2.1413052230820502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2.8424985675835219</v>
          </cell>
          <cell r="AD66">
            <v>2.8475771123963862</v>
          </cell>
          <cell r="AE66">
            <v>2.5220570082624341</v>
          </cell>
          <cell r="AF66">
            <v>2.7190896633391852</v>
          </cell>
          <cell r="AG66">
            <v>3.4131742264909302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4.2419409967964401E-3</v>
          </cell>
          <cell r="Y67">
            <v>3.7117811820392014E-3</v>
          </cell>
          <cell r="Z67">
            <v>1.3432619631962932E-3</v>
          </cell>
          <cell r="AA67">
            <v>9.4379308530271305E-3</v>
          </cell>
          <cell r="AB67">
            <v>7.9515734760171163E-3</v>
          </cell>
          <cell r="AC67">
            <v>1.1565271839548582E-2</v>
          </cell>
          <cell r="AD67">
            <v>5.1363682713265078E-3</v>
          </cell>
          <cell r="AE67">
            <v>5.6713854514091533E-3</v>
          </cell>
          <cell r="AF67">
            <v>5.6845061206340624E-3</v>
          </cell>
          <cell r="AG67">
            <v>5.9117819235819631E-3</v>
          </cell>
          <cell r="AH67">
            <v>7.3942830335510827E-3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1.3383491382598658E-4</v>
          </cell>
          <cell r="X68">
            <v>6.8667076459198737E-3</v>
          </cell>
          <cell r="Y68">
            <v>1.1386860546132581E-2</v>
          </cell>
          <cell r="Z68">
            <v>2.2662207805963515E-2</v>
          </cell>
          <cell r="AA68">
            <v>1.2850676251180805E-2</v>
          </cell>
          <cell r="AB68">
            <v>1.6033382484188619E-2</v>
          </cell>
          <cell r="AC68">
            <v>7.5601764215825831E-3</v>
          </cell>
          <cell r="AD68">
            <v>1.4951576152231539E-2</v>
          </cell>
          <cell r="AE68">
            <v>1.719420033681188E-2</v>
          </cell>
          <cell r="AF68">
            <v>1.7233978873668346E-2</v>
          </cell>
          <cell r="AG68">
            <v>1.3223771015982044E-2</v>
          </cell>
          <cell r="AH68">
            <v>7.2024855332835813E-2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4.6307447524307653E-3</v>
          </cell>
          <cell r="X69">
            <v>0.38863660205331962</v>
          </cell>
          <cell r="Y69">
            <v>0.54205724366864072</v>
          </cell>
          <cell r="Z69">
            <v>0.63689743443504254</v>
          </cell>
          <cell r="AA69">
            <v>0.74322553299691607</v>
          </cell>
          <cell r="AB69">
            <v>0.88780433561698868</v>
          </cell>
          <cell r="AC69">
            <v>0.82361073382200245</v>
          </cell>
          <cell r="AD69">
            <v>0.7889598244003444</v>
          </cell>
          <cell r="AE69">
            <v>0.70991342333035856</v>
          </cell>
          <cell r="AF69">
            <v>0.71315377572566097</v>
          </cell>
          <cell r="AG69">
            <v>0.79635532023887867</v>
          </cell>
          <cell r="AH69">
            <v>0.78880043003509959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3.273948783867062E-3</v>
          </cell>
          <cell r="X70">
            <v>0.2993972351956351</v>
          </cell>
          <cell r="Y70">
            <v>0.42874121343462052</v>
          </cell>
          <cell r="Z70">
            <v>0.53327817696088331</v>
          </cell>
          <cell r="AA70">
            <v>0.59333014357574598</v>
          </cell>
          <cell r="AB70">
            <v>0.70127861969283811</v>
          </cell>
          <cell r="AC70">
            <v>0.70265543197237768</v>
          </cell>
          <cell r="AD70">
            <v>0.63735869306619441</v>
          </cell>
          <cell r="AE70">
            <v>0.52707875901588241</v>
          </cell>
          <cell r="AF70">
            <v>0.5303472773065403</v>
          </cell>
          <cell r="AG70">
            <v>0.61951811949717095</v>
          </cell>
          <cell r="AH70">
            <v>0.58013859440429671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5.1536415491265079E-2</v>
          </cell>
          <cell r="Y71">
            <v>4.7609119411925818E-2</v>
          </cell>
          <cell r="Z71">
            <v>7.3033500902726159E-2</v>
          </cell>
          <cell r="AA71">
            <v>0.10265950162333781</v>
          </cell>
          <cell r="AB71">
            <v>0.13656417053740125</v>
          </cell>
          <cell r="AC71">
            <v>9.3306082673150978E-2</v>
          </cell>
          <cell r="AD71">
            <v>5.9067034645558618E-2</v>
          </cell>
          <cell r="AE71">
            <v>6.9581597949399859E-2</v>
          </cell>
          <cell r="AF71">
            <v>7.362788880059358E-2</v>
          </cell>
          <cell r="AG71">
            <v>6.0094641733916189E-2</v>
          </cell>
          <cell r="AH71">
            <v>7.0909617451419674E-2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1.3567959685637032E-3</v>
          </cell>
          <cell r="X72">
            <v>3.7702951366419483E-2</v>
          </cell>
          <cell r="Y72">
            <v>6.5706910822094358E-2</v>
          </cell>
          <cell r="Z72">
            <v>3.0585756571433056E-2</v>
          </cell>
          <cell r="AA72">
            <v>4.7235887797832221E-2</v>
          </cell>
          <cell r="AB72">
            <v>4.996154538674942E-2</v>
          </cell>
          <cell r="AC72">
            <v>2.764921917647371E-2</v>
          </cell>
          <cell r="AD72">
            <v>9.253409668859125E-2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5.101145423614032E-2</v>
          </cell>
          <cell r="X73">
            <v>5.0398369952484954</v>
          </cell>
          <cell r="Y73">
            <v>4.9126986398379833</v>
          </cell>
          <cell r="Z73">
            <v>5.6935201009339291</v>
          </cell>
          <cell r="AA73">
            <v>6.4545907841542309</v>
          </cell>
          <cell r="AB73">
            <v>7.22202755218935</v>
          </cell>
          <cell r="AC73">
            <v>7.6205921769540179</v>
          </cell>
          <cell r="AD73">
            <v>8.1979396119175636</v>
          </cell>
          <cell r="AE73">
            <v>7.9726176148118872</v>
          </cell>
          <cell r="AF73">
            <v>8.2439775590135191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4.7329830568666645E-2</v>
          </cell>
          <cell r="X74">
            <v>4.5285122168039118</v>
          </cell>
          <cell r="Y74">
            <v>4.5410746505885822</v>
          </cell>
          <cell r="Z74">
            <v>5.3250128566432231</v>
          </cell>
          <cell r="AA74">
            <v>6.2599219988494106</v>
          </cell>
          <cell r="AB74">
            <v>7.0581665132607192</v>
          </cell>
          <cell r="AC74">
            <v>7.1861983149864459</v>
          </cell>
          <cell r="AD74">
            <v>7.6482947941045261</v>
          </cell>
          <cell r="AE74">
            <v>7.3343616965501264</v>
          </cell>
          <cell r="AF74">
            <v>7.5919737300023815</v>
          </cell>
          <cell r="AG74">
            <v>6.9371497080631315</v>
          </cell>
          <cell r="AH74">
            <v>9.0192630723144518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0.13811168431750609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4.4668151182149292E-2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3.6816236674736716E-3</v>
          </cell>
          <cell r="X76">
            <v>0.37321309412707715</v>
          </cell>
          <cell r="Y76">
            <v>0.11314454137037359</v>
          </cell>
          <cell r="Z76">
            <v>0.23545101454470946</v>
          </cell>
          <cell r="AA76">
            <v>5.2500199696203884E-2</v>
          </cell>
          <cell r="AB76">
            <v>0.11919288774648268</v>
          </cell>
          <cell r="AC76">
            <v>0.25710328145834044</v>
          </cell>
          <cell r="AD76">
            <v>0.38920807360565463</v>
          </cell>
          <cell r="AE76">
            <v>0.45000012963166741</v>
          </cell>
          <cell r="AF76">
            <v>0.44799322045949397</v>
          </cell>
          <cell r="AG76">
            <v>0.4567024944373021</v>
          </cell>
          <cell r="AH76">
            <v>0.78903471966517358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3.243247722341356E-2</v>
          </cell>
          <cell r="X78">
            <v>2.8002653929020198</v>
          </cell>
          <cell r="Y78">
            <v>3.9073623255963024</v>
          </cell>
          <cell r="Z78">
            <v>3.6726332988417405</v>
          </cell>
          <cell r="AA78">
            <v>3.3759206761124401</v>
          </cell>
          <cell r="AB78">
            <v>4.378022430561769</v>
          </cell>
          <cell r="AC78">
            <v>3.6226349407890233</v>
          </cell>
          <cell r="AD78">
            <v>5.5367601824783037</v>
          </cell>
          <cell r="AE78">
            <v>6.3780580830529923</v>
          </cell>
          <cell r="AF78">
            <v>6.5916811132825517</v>
          </cell>
          <cell r="AG78">
            <v>6.5824088486012204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5.8618079612510789E-3</v>
          </cell>
          <cell r="X79">
            <v>0.22500502023865587</v>
          </cell>
          <cell r="Y79">
            <v>1.2037298751625858</v>
          </cell>
          <cell r="Z79">
            <v>0.58062011538841063</v>
          </cell>
          <cell r="AA79">
            <v>0.76374710797025547</v>
          </cell>
          <cell r="AB79">
            <v>2.0054741113063992</v>
          </cell>
          <cell r="AC79">
            <v>1.9022614064212062</v>
          </cell>
          <cell r="AD79">
            <v>3.8609455490687581</v>
          </cell>
          <cell r="AE79">
            <v>4.4091871115010939</v>
          </cell>
          <cell r="AF79">
            <v>4.7619919844854488</v>
          </cell>
          <cell r="AG79">
            <v>4.7784989054518157</v>
          </cell>
          <cell r="AH79">
            <v>8.1067834281473292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5.8618079612510789E-3</v>
          </cell>
          <cell r="X80">
            <v>0.21694369848075859</v>
          </cell>
          <cell r="Y80">
            <v>1.158334867523519</v>
          </cell>
          <cell r="Z80">
            <v>0.54687645582133892</v>
          </cell>
          <cell r="AA80">
            <v>0.74075496615790093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4.4091871115010939</v>
          </cell>
          <cell r="AF80">
            <v>4.7619919844854488</v>
          </cell>
          <cell r="AG80">
            <v>4.7749510333022211</v>
          </cell>
          <cell r="AH80">
            <v>7.6779349395198437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8.7649863641582788E-3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1.8349200927163104E-4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8.0613217578972482E-3</v>
          </cell>
          <cell r="Y82">
            <v>3.6630021274908428E-2</v>
          </cell>
          <cell r="Z82">
            <v>3.374365956707167E-2</v>
          </cell>
          <cell r="AA82">
            <v>2.2992141812354514E-2</v>
          </cell>
          <cell r="AB82">
            <v>3.5067982170898529E-2</v>
          </cell>
          <cell r="AC82">
            <v>0.12258471810479574</v>
          </cell>
          <cell r="AD82">
            <v>3.1361654892178382E-2</v>
          </cell>
          <cell r="AE82">
            <v>0</v>
          </cell>
          <cell r="AF82">
            <v>0</v>
          </cell>
          <cell r="AG82">
            <v>3.3643801403222115E-3</v>
          </cell>
          <cell r="AH82">
            <v>0.42884848862748448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2.6570669262162484E-2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2.3725483192553698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3.1083928929055431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2.6570669262162484E-2</v>
          </cell>
          <cell r="X84">
            <v>2.4827687760633439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1.6947755357678469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1.7654823951279861</v>
          </cell>
          <cell r="AH84">
            <v>2.8025171306436141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3.0448800456358543E-3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2.3863135805775619E-4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9.2491596600020501E-2</v>
          </cell>
          <cell r="Y86">
            <v>0.32885847751958203</v>
          </cell>
          <cell r="Z86">
            <v>0.12254835235500931</v>
          </cell>
          <cell r="AA86">
            <v>2.5317841747043459E-2</v>
          </cell>
          <cell r="AB86">
            <v>0.15015067167387955</v>
          </cell>
          <cell r="AC86">
            <v>2.5597998599969887E-2</v>
          </cell>
          <cell r="AD86">
            <v>1.308456215228531E-2</v>
          </cell>
          <cell r="AE86">
            <v>0</v>
          </cell>
          <cell r="AF86">
            <v>0</v>
          </cell>
          <cell r="AG86">
            <v>3.8188916663360752E-2</v>
          </cell>
          <cell r="AH86">
            <v>0.30587576226192892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2.1829278234710266E-2</v>
          </cell>
          <cell r="X88">
            <v>2.1678382649659711</v>
          </cell>
          <cell r="Y88">
            <v>2.6587976397492286</v>
          </cell>
          <cell r="Z88">
            <v>2.8689222086327955</v>
          </cell>
          <cell r="AA88">
            <v>2.4535477993924362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3.1715934942902742</v>
          </cell>
          <cell r="AG88">
            <v>3.7055293812359529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1.6463320067181791E-2</v>
          </cell>
          <cell r="X89">
            <v>1.4877514432629979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1.9121020194272891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0.33074146139510602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0.50212701448444486</v>
          </cell>
          <cell r="Z90">
            <v>0.46193201203071588</v>
          </cell>
          <cell r="AA90">
            <v>0.60421456415993469</v>
          </cell>
          <cell r="AB90">
            <v>0.5300450826214157</v>
          </cell>
          <cell r="AC90">
            <v>0.58928348121633634</v>
          </cell>
          <cell r="AD90">
            <v>0.61169815377892489</v>
          </cell>
          <cell r="AE90">
            <v>0.84003120954411703</v>
          </cell>
          <cell r="AF90">
            <v>0.90771637418378837</v>
          </cell>
          <cell r="AG90">
            <v>0.87948543134738233</v>
          </cell>
          <cell r="AH90">
            <v>0.83257474825113809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5.3659581675284743E-3</v>
          </cell>
          <cell r="X91">
            <v>0.46179616674251822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0.65107426617369268</v>
          </cell>
          <cell r="AE91">
            <v>0.87308728474661623</v>
          </cell>
          <cell r="AF91">
            <v>0.83481032743025951</v>
          </cell>
          <cell r="AG91">
            <v>0.85650133867445843</v>
          </cell>
          <cell r="AH91">
            <v>0.81081659912338766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6.0869119130798899E-3</v>
          </cell>
          <cell r="X93">
            <v>0.59659517576569887</v>
          </cell>
          <cell r="Y93">
            <v>0.45989883452738484</v>
          </cell>
          <cell r="Z93">
            <v>0.36417449064547558</v>
          </cell>
          <cell r="AA93">
            <v>0.27684833910994011</v>
          </cell>
          <cell r="AB93">
            <v>0.21210991852253427</v>
          </cell>
          <cell r="AC93">
            <v>0.16667584165257801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17.780763610912611</v>
          </cell>
          <cell r="AC101">
            <v>17.659209947222791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0.41218069576602312</v>
          </cell>
          <cell r="Y103">
            <v>0.8237372293672317</v>
          </cell>
          <cell r="Z103">
            <v>0.66936500464263482</v>
          </cell>
          <cell r="AA103">
            <v>0.8584805822449163</v>
          </cell>
          <cell r="AB103">
            <v>0.71922897781698336</v>
          </cell>
          <cell r="AC103">
            <v>0.87144541623826666</v>
          </cell>
          <cell r="AD103">
            <v>0.83633830090319161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1.0538212717391835E-2</v>
          </cell>
          <cell r="X104">
            <v>0.98013183823985239</v>
          </cell>
          <cell r="Y104">
            <v>0.76944004427308943</v>
          </cell>
          <cell r="Z104">
            <v>0.61679977766049232</v>
          </cell>
          <cell r="AA104">
            <v>0.40898217204187148</v>
          </cell>
          <cell r="AB104">
            <v>0.58704738935982081</v>
          </cell>
          <cell r="AC104">
            <v>0.66985797293063343</v>
          </cell>
          <cell r="AD104">
            <v>1.1922142296646336</v>
          </cell>
          <cell r="AE104">
            <v>1.4535346810801717</v>
          </cell>
          <cell r="AF104">
            <v>1.4092161363819491</v>
          </cell>
          <cell r="AG104">
            <v>1.4847234599392169</v>
          </cell>
          <cell r="AH104">
            <v>2.5443526431901935</v>
          </cell>
        </row>
        <row r="105">
          <cell r="C105" t="str">
            <v>Otros</v>
          </cell>
          <cell r="W105">
            <v>6.0869119130798899E-3</v>
          </cell>
          <cell r="X105">
            <v>0.59659517576569887</v>
          </cell>
          <cell r="Y105">
            <v>0.45989883452738484</v>
          </cell>
          <cell r="Z105">
            <v>0.36417449064547558</v>
          </cell>
          <cell r="AA105">
            <v>0.27684833910994011</v>
          </cell>
          <cell r="AB105">
            <v>0.21210991852253427</v>
          </cell>
          <cell r="AC105">
            <v>0.16667584165257801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 xml:space="preserve"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43591737.045630313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 refreshError="1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/>
          </cell>
          <cell r="O5" t="str">
            <v/>
          </cell>
          <cell r="AC5" t="str">
            <v/>
          </cell>
          <cell r="AP5" t="str">
            <v/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123729.91899999999</v>
          </cell>
          <cell r="E9">
            <v>131214</v>
          </cell>
          <cell r="F9">
            <v>164410.74299999999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641756.74237899994</v>
          </cell>
          <cell r="K9">
            <v>835148.20726977009</v>
          </cell>
          <cell r="L9">
            <v>2285852.6821050001</v>
          </cell>
          <cell r="M9">
            <v>1485900</v>
          </cell>
          <cell r="O9" t="str">
            <v>FUNCIONAMIENTO</v>
          </cell>
          <cell r="R9">
            <v>0.81795711556387052</v>
          </cell>
          <cell r="S9">
            <v>0.64867119152237662</v>
          </cell>
          <cell r="T9">
            <v>0.62654692196353523</v>
          </cell>
          <cell r="U9">
            <v>0.48257299438025431</v>
          </cell>
          <cell r="V9">
            <v>0.48863837148089051</v>
          </cell>
          <cell r="W9">
            <v>0.73107639133087909</v>
          </cell>
          <cell r="X9">
            <v>0.88631847513971485</v>
          </cell>
          <cell r="Y9">
            <v>0.92865348121904812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89140.313999999998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319294.68099999998</v>
          </cell>
          <cell r="AK9">
            <v>646203.80228099995</v>
          </cell>
          <cell r="AL9">
            <v>839306.87954727001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0.58929121354955138</v>
          </cell>
          <cell r="AT9">
            <v>0.87484414025187296</v>
          </cell>
          <cell r="AU9">
            <v>0.4489911100554172</v>
          </cell>
          <cell r="AV9">
            <v>0.65242863363500658</v>
          </cell>
          <cell r="AW9">
            <v>0.73246606499248568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2247.0709999999999</v>
          </cell>
          <cell r="E10">
            <v>3962</v>
          </cell>
          <cell r="F10">
            <v>7955.0549999999994</v>
          </cell>
          <cell r="G10">
            <v>9715.991</v>
          </cell>
          <cell r="H10">
            <v>13646.7</v>
          </cell>
          <cell r="I10">
            <v>13848.165999999999</v>
          </cell>
          <cell r="J10">
            <v>17871.853643999999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1.4854998115914245E-2</v>
          </cell>
          <cell r="S10">
            <v>1.9586593357504962E-2</v>
          </cell>
          <cell r="T10">
            <v>3.0315629826577883E-2</v>
          </cell>
          <cell r="U10">
            <v>2.9319335721491403E-2</v>
          </cell>
          <cell r="V10">
            <v>3.1305703614689886E-2</v>
          </cell>
          <cell r="W10">
            <v>2.4339045457115523E-2</v>
          </cell>
          <cell r="X10">
            <v>2.4682489522354838E-2</v>
          </cell>
          <cell r="Y10">
            <v>2.3192309250835177E-2</v>
          </cell>
          <cell r="Z10">
            <v>9.6790586183755675E-2</v>
          </cell>
          <cell r="AA10">
            <v>5.661050801389117E-2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8483.9179999999997</v>
          </cell>
          <cell r="AH10">
            <v>6046.9699999999993</v>
          </cell>
          <cell r="AI10">
            <v>13236.657999999999</v>
          </cell>
          <cell r="AJ10">
            <v>9998.2980000000007</v>
          </cell>
          <cell r="AK10">
            <v>21676.194643999999</v>
          </cell>
          <cell r="AL10">
            <v>18983.184096550001</v>
          </cell>
          <cell r="AM10">
            <v>102119.67773078381</v>
          </cell>
          <cell r="AN10">
            <v>78020.920808873154</v>
          </cell>
          <cell r="AP10" t="str">
            <v>1.</v>
          </cell>
          <cell r="AQ10" t="str">
            <v>SERVICIOS PERSONALES</v>
          </cell>
          <cell r="AS10">
            <v>2.5425671164232777E-2</v>
          </cell>
          <cell r="AT10">
            <v>4.1941204428171827E-2</v>
          </cell>
          <cell r="AU10">
            <v>2.3044178084553991E-2</v>
          </cell>
          <cell r="AV10">
            <v>3.9943431373347806E-2</v>
          </cell>
          <cell r="AW10">
            <v>2.2936222957883352E-2</v>
          </cell>
          <cell r="AX10">
            <v>3.8097310992488108E-2</v>
          </cell>
          <cell r="AY10">
            <v>2.6217327642526454E-2</v>
          </cell>
          <cell r="AZ10">
            <v>0.11355325126744409</v>
          </cell>
          <cell r="BA10">
            <v>7.1581077622214717E-2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858.06499999999994</v>
          </cell>
          <cell r="E11">
            <v>974</v>
          </cell>
          <cell r="F11">
            <v>445.137</v>
          </cell>
          <cell r="G11">
            <v>4114.1580000000004</v>
          </cell>
          <cell r="H11">
            <v>4524.2</v>
          </cell>
          <cell r="I11">
            <v>8374.0679999999993</v>
          </cell>
          <cell r="J11">
            <v>4569.7269999999999</v>
          </cell>
          <cell r="K11">
            <v>6443.6396408199998</v>
          </cell>
          <cell r="L11">
            <v>9822.3828690355003</v>
          </cell>
          <cell r="M11">
            <v>7001.4620601623456</v>
          </cell>
          <cell r="P11" t="str">
            <v>1.1.</v>
          </cell>
          <cell r="Q11" t="str">
            <v>Reservas de apropiación</v>
          </cell>
          <cell r="R11">
            <v>5.6725194523590729E-3</v>
          </cell>
          <cell r="S11">
            <v>4.8150787304921333E-3</v>
          </cell>
          <cell r="T11">
            <v>1.6963564066010104E-3</v>
          </cell>
          <cell r="U11">
            <v>1.2415036161855195E-2</v>
          </cell>
          <cell r="V11">
            <v>1.0378572423632085E-2</v>
          </cell>
          <cell r="W11">
            <v>1.4717964943009525E-2</v>
          </cell>
          <cell r="X11">
            <v>6.3111662082902635E-3</v>
          </cell>
          <cell r="Y11">
            <v>7.1650855884979759E-3</v>
          </cell>
          <cell r="Z11">
            <v>9.0116438423728604E-3</v>
          </cell>
          <cell r="AA11">
            <v>5.2706957987470136E-3</v>
          </cell>
          <cell r="AD11" t="str">
            <v>1.1.</v>
          </cell>
          <cell r="AE11" t="str">
            <v>Reservas de apropiación</v>
          </cell>
          <cell r="AF11">
            <v>858.06499999999994</v>
          </cell>
          <cell r="AG11">
            <v>974</v>
          </cell>
          <cell r="AH11">
            <v>445.137</v>
          </cell>
          <cell r="AI11">
            <v>4114.1580000000004</v>
          </cell>
          <cell r="AJ11">
            <v>4524.2</v>
          </cell>
          <cell r="AK11">
            <v>8374.0679999999993</v>
          </cell>
          <cell r="AL11">
            <v>4569.7269999999999</v>
          </cell>
          <cell r="AM11">
            <v>6443.6396408199998</v>
          </cell>
          <cell r="AN11">
            <v>9822.3828690355003</v>
          </cell>
          <cell r="AQ11" t="str">
            <v>1.1.</v>
          </cell>
          <cell r="AR11" t="str">
            <v>Reservas de apropiación</v>
          </cell>
          <cell r="AS11">
            <v>5.6725194523590729E-3</v>
          </cell>
          <cell r="AT11">
            <v>4.8150787304921333E-3</v>
          </cell>
          <cell r="AU11">
            <v>1.6963564066010104E-3</v>
          </cell>
          <cell r="AV11">
            <v>1.2415036161855195E-2</v>
          </cell>
          <cell r="AW11">
            <v>1.0378572423632085E-2</v>
          </cell>
          <cell r="AX11">
            <v>1.4717964943009525E-2</v>
          </cell>
          <cell r="AY11">
            <v>6.3111662082902635E-3</v>
          </cell>
          <cell r="AZ11">
            <v>7.1650855884979759E-3</v>
          </cell>
          <cell r="BA11">
            <v>9.0116438423728604E-3</v>
          </cell>
        </row>
        <row r="12">
          <cell r="B12" t="str">
            <v>1.2.</v>
          </cell>
          <cell r="C12" t="str">
            <v>Reservas de Tesorería</v>
          </cell>
          <cell r="D12">
            <v>1389.0060000000001</v>
          </cell>
          <cell r="E12">
            <v>2988</v>
          </cell>
          <cell r="F12">
            <v>7509.9179999999997</v>
          </cell>
          <cell r="G12">
            <v>5601.8329999999996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14413.457096550001</v>
          </cell>
          <cell r="L12">
            <v>95676.038089963811</v>
          </cell>
          <cell r="M12">
            <v>68198.537939837654</v>
          </cell>
          <cell r="P12" t="str">
            <v>1.2.</v>
          </cell>
          <cell r="Q12" t="str">
            <v>Reservas de Tesorería</v>
          </cell>
          <cell r="R12">
            <v>9.18247866355517E-3</v>
          </cell>
          <cell r="S12">
            <v>1.4771514627012828E-2</v>
          </cell>
          <cell r="T12">
            <v>2.8619273419976873E-2</v>
          </cell>
          <cell r="U12">
            <v>1.6904299559636207E-2</v>
          </cell>
          <cell r="V12">
            <v>2.09271311910578E-2</v>
          </cell>
          <cell r="W12">
            <v>9.6210805141059962E-3</v>
          </cell>
          <cell r="X12">
            <v>1.8371323314064575E-2</v>
          </cell>
          <cell r="Y12">
            <v>1.6027223662337199E-2</v>
          </cell>
          <cell r="Z12">
            <v>8.7778942341382823E-2</v>
          </cell>
          <cell r="AA12">
            <v>5.1339812215144151E-2</v>
          </cell>
          <cell r="AD12" t="str">
            <v>1.2.</v>
          </cell>
          <cell r="AE12" t="str">
            <v>Reservas de Tesorería</v>
          </cell>
          <cell r="AF12">
            <v>1389.0060000000001</v>
          </cell>
          <cell r="AG12">
            <v>2988</v>
          </cell>
          <cell r="AH12">
            <v>7509.9179999999997</v>
          </cell>
          <cell r="AI12">
            <v>5601.8329999999996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14413.457096550001</v>
          </cell>
          <cell r="AN12">
            <v>95676.038089963811</v>
          </cell>
          <cell r="AQ12" t="str">
            <v>1.2.</v>
          </cell>
          <cell r="AR12" t="str">
            <v>Reservas de Tesorería</v>
          </cell>
          <cell r="AS12">
            <v>9.18247866355517E-3</v>
          </cell>
          <cell r="AT12">
            <v>1.4771514627012828E-2</v>
          </cell>
          <cell r="AU12">
            <v>2.8619273419976873E-2</v>
          </cell>
          <cell r="AV12">
            <v>1.6904299559636207E-2</v>
          </cell>
          <cell r="AW12">
            <v>2.09271311910578E-2</v>
          </cell>
          <cell r="AX12">
            <v>9.6210805141059962E-3</v>
          </cell>
          <cell r="AY12">
            <v>1.8371323314064575E-2</v>
          </cell>
          <cell r="AZ12">
            <v>1.6027223662337199E-2</v>
          </cell>
          <cell r="BA12">
            <v>8.7778942341382823E-2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34337.877999999997</v>
          </cell>
          <cell r="G13">
            <v>65342.004000000001</v>
          </cell>
          <cell r="H13">
            <v>106127.378</v>
          </cell>
          <cell r="I13">
            <v>87580.122344000003</v>
          </cell>
          <cell r="J13">
            <v>134876.57942200001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0.11933500366900909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1598.9939999999999</v>
          </cell>
          <cell r="AG13">
            <v>4521.9179999999997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81262.580993413809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1.0570673048318536E-2</v>
          </cell>
          <cell r="AT13">
            <v>2.2354611070666865E-2</v>
          </cell>
          <cell r="AU13">
            <v>-7.2714517420238902E-3</v>
          </cell>
          <cell r="AV13">
            <v>1.0624095651856406E-2</v>
          </cell>
          <cell r="AW13">
            <v>-8.36948065680654E-3</v>
          </cell>
          <cell r="AX13">
            <v>1.3758265535372582E-2</v>
          </cell>
          <cell r="AY13">
            <v>1.5348381201716185E-3</v>
          </cell>
          <cell r="AZ13">
            <v>9.0360942016608936E-2</v>
          </cell>
          <cell r="BA13">
            <v>-2.5209508561540958E-2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77700.800000000003</v>
          </cell>
          <cell r="I14">
            <v>67560.148344000001</v>
          </cell>
          <cell r="J14">
            <v>52550.792460999997</v>
          </cell>
          <cell r="K14">
            <v>65501.099445650005</v>
          </cell>
          <cell r="L14">
            <v>94194.583645818668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6.891687545862614E-2</v>
          </cell>
          <cell r="S14">
            <v>6.1760552956918097E-2</v>
          </cell>
          <cell r="T14">
            <v>9.2231337257582854E-2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7.2576936346249551E-2</v>
          </cell>
          <cell r="Y14">
            <v>7.2834765727072079E-2</v>
          </cell>
          <cell r="Z14">
            <v>8.6419767078379922E-2</v>
          </cell>
          <cell r="AA14">
            <v>7.7233273642783026E-2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22628.664000000001</v>
          </cell>
          <cell r="AH14">
            <v>44793.157999999996</v>
          </cell>
          <cell r="AI14">
            <v>73177.638000000006</v>
          </cell>
          <cell r="AJ14">
            <v>97720.774000000005</v>
          </cell>
          <cell r="AK14">
            <v>149885.93530499999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0.27630904891149538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7626.5989999999993</v>
          </cell>
          <cell r="E15">
            <v>17242</v>
          </cell>
          <cell r="F15">
            <v>10135.664000000001</v>
          </cell>
          <cell r="G15">
            <v>20590.944</v>
          </cell>
          <cell r="H15">
            <v>28426.578000000001</v>
          </cell>
          <cell r="I15">
            <v>20019.974000000002</v>
          </cell>
          <cell r="J15">
            <v>82325.786961000005</v>
          </cell>
          <cell r="K15">
            <v>127245.38738357001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5.0418128210382961E-2</v>
          </cell>
          <cell r="S15">
            <v>8.5237769477561981E-2</v>
          </cell>
          <cell r="T15">
            <v>3.8625633370299985E-2</v>
          </cell>
          <cell r="U15">
            <v>6.2135998269083316E-2</v>
          </cell>
          <cell r="V15">
            <v>6.5210931994391624E-2</v>
          </cell>
          <cell r="W15">
            <v>3.5186396323980441E-2</v>
          </cell>
          <cell r="X15">
            <v>0.11369863555069402</v>
          </cell>
          <cell r="Y15">
            <v>0.14149209797040049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77700.800000000003</v>
          </cell>
          <cell r="AK15">
            <v>67560.148344000001</v>
          </cell>
          <cell r="AL15">
            <v>52550.792460999997</v>
          </cell>
          <cell r="AM15">
            <v>65501.099445650005</v>
          </cell>
          <cell r="AN15">
            <v>94194.583645818668</v>
          </cell>
          <cell r="AQ15" t="str">
            <v>2.1.</v>
          </cell>
          <cell r="AR15" t="str">
            <v>Reservas de apropiación</v>
          </cell>
          <cell r="AS15">
            <v>6.891687545862614E-2</v>
          </cell>
          <cell r="AT15">
            <v>6.1760552956918097E-2</v>
          </cell>
          <cell r="AU15">
            <v>9.2231337257582854E-2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7.2576936346249551E-2</v>
          </cell>
          <cell r="AZ15">
            <v>7.2834765727072079E-2</v>
          </cell>
          <cell r="BA15">
            <v>8.6419767078379922E-2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84859.505000000005</v>
          </cell>
          <cell r="H16">
            <v>93231.876000000004</v>
          </cell>
          <cell r="I16">
            <v>314531.62445</v>
          </cell>
          <cell r="J16">
            <v>489008.30931300001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0.68376711377894706</v>
          </cell>
          <cell r="S16">
            <v>0.48208627573039164</v>
          </cell>
          <cell r="T16">
            <v>0.46537432150907454</v>
          </cell>
          <cell r="U16">
            <v>0.25607519770804421</v>
          </cell>
          <cell r="V16">
            <v>0.21387511101566822</v>
          </cell>
          <cell r="W16">
            <v>0.55280962873993122</v>
          </cell>
          <cell r="X16">
            <v>0.67536041372041666</v>
          </cell>
          <cell r="Y16">
            <v>0.69113430827074029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7626.5989999999993</v>
          </cell>
          <cell r="AG16">
            <v>17242</v>
          </cell>
          <cell r="AH16">
            <v>10135.664000000001</v>
          </cell>
          <cell r="AI16">
            <v>20590.944</v>
          </cell>
          <cell r="AJ16">
            <v>28426.578000000001</v>
          </cell>
          <cell r="AK16">
            <v>20019.974000000002</v>
          </cell>
          <cell r="AL16">
            <v>82325.786961000005</v>
          </cell>
          <cell r="AM16">
            <v>127245.38738357001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5.0418128210382961E-2</v>
          </cell>
          <cell r="AT16">
            <v>8.5237769477561981E-2</v>
          </cell>
          <cell r="AU16">
            <v>3.8625633370299985E-2</v>
          </cell>
          <cell r="AV16">
            <v>6.2135998269083316E-2</v>
          </cell>
          <cell r="AW16">
            <v>6.5210931994391624E-2</v>
          </cell>
          <cell r="AX16">
            <v>3.5186396323980441E-2</v>
          </cell>
          <cell r="AY16">
            <v>0.11369863555069402</v>
          </cell>
          <cell r="AZ16">
            <v>0.14149209797040049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44092.851999999999</v>
          </cell>
          <cell r="G17">
            <v>61973.756000000001</v>
          </cell>
          <cell r="H17">
            <v>25414.799999999999</v>
          </cell>
          <cell r="I17">
            <v>128370.81544999999</v>
          </cell>
          <cell r="J17">
            <v>142737.45243100001</v>
          </cell>
          <cell r="K17">
            <v>123754.56052803001</v>
          </cell>
          <cell r="L17">
            <v>855038.81017270719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5.8301874902109703E-2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9615.4010000000017</v>
          </cell>
          <cell r="AG17">
            <v>-7106.3359999999993</v>
          </cell>
          <cell r="AH17">
            <v>10455.279999999999</v>
          </cell>
          <cell r="AI17">
            <v>7835.6340000000018</v>
          </cell>
          <cell r="AJ17">
            <v>-8406.6039999999994</v>
          </cell>
          <cell r="AK17">
            <v>62305.812961000003</v>
          </cell>
          <cell r="AL17">
            <v>44919.600422570002</v>
          </cell>
          <cell r="AM17">
            <v>55741.255388611389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6.3565754592872212E-2</v>
          </cell>
          <cell r="AT17">
            <v>-3.5130972613275711E-2</v>
          </cell>
          <cell r="AU17">
            <v>3.9843646362372503E-2</v>
          </cell>
          <cell r="AV17">
            <v>2.3645100519003422E-2</v>
          </cell>
          <cell r="AW17">
            <v>-1.9284856648865034E-2</v>
          </cell>
          <cell r="AX17">
            <v>0.10950648727783278</v>
          </cell>
          <cell r="AY17">
            <v>6.2037636882208674E-2</v>
          </cell>
          <cell r="AZ17">
            <v>6.1982185214022795E-2</v>
          </cell>
          <cell r="BA17">
            <v>1.4971649709256303E-2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78024.957999999999</v>
          </cell>
          <cell r="G18">
            <v>22885.749</v>
          </cell>
          <cell r="H18">
            <v>67817.076000000001</v>
          </cell>
          <cell r="I18">
            <v>186160.80899999998</v>
          </cell>
          <cell r="J18">
            <v>346270.85688199999</v>
          </cell>
          <cell r="K18">
            <v>497790.06317515002</v>
          </cell>
          <cell r="L18">
            <v>1048134.2245552937</v>
          </cell>
          <cell r="M18">
            <v>610649.27202113578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0.29734247518870538</v>
          </cell>
          <cell r="U18">
            <v>6.906088716722629E-2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0.55352387882756815</v>
          </cell>
          <cell r="Z18">
            <v>0.96162127425006882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66978.600999999995</v>
          </cell>
          <cell r="AI18">
            <v>129790.83200000001</v>
          </cell>
          <cell r="AJ18">
            <v>211575.609</v>
          </cell>
          <cell r="AK18">
            <v>474641.67233199999</v>
          </cell>
          <cell r="AL18">
            <v>640527.51560615003</v>
          </cell>
          <cell r="AM18">
            <v>1171888.7850833237</v>
          </cell>
          <cell r="AN18">
            <v>1465688.0821938431</v>
          </cell>
          <cell r="AP18" t="str">
            <v>3.</v>
          </cell>
          <cell r="AQ18" t="str">
            <v>TRANSFERENCIAS</v>
          </cell>
          <cell r="AS18">
            <v>0.38096478412343732</v>
          </cell>
          <cell r="AT18">
            <v>0.72103558600249684</v>
          </cell>
          <cell r="AU18">
            <v>0.25524631498060779</v>
          </cell>
          <cell r="AV18">
            <v>0.3916616407919366</v>
          </cell>
          <cell r="AW18">
            <v>0.48535714183293505</v>
          </cell>
          <cell r="AX18">
            <v>0.83421337083407854</v>
          </cell>
          <cell r="AY18">
            <v>0.88462081257231517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44092.851999999999</v>
          </cell>
          <cell r="AI19">
            <v>61973.756000000001</v>
          </cell>
          <cell r="AJ19">
            <v>25414.799999999999</v>
          </cell>
          <cell r="AK19">
            <v>128370.81544999999</v>
          </cell>
          <cell r="AL19">
            <v>142737.45243100001</v>
          </cell>
          <cell r="AM19">
            <v>123754.56052803001</v>
          </cell>
          <cell r="AN19">
            <v>855038.81017270719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5.8301874902109703E-2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51792.843999999997</v>
          </cell>
          <cell r="G20">
            <v>21059.161</v>
          </cell>
          <cell r="H20">
            <v>105383.69999999998</v>
          </cell>
          <cell r="I20">
            <v>107294.68042999999</v>
          </cell>
          <cell r="J20">
            <v>39542.935270000002</v>
          </cell>
          <cell r="K20">
            <v>45751.769069000002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6.3548907298487473E-2</v>
          </cell>
          <cell r="V20">
            <v>0.24175155004648699</v>
          </cell>
          <cell r="W20">
            <v>0.18857732527848475</v>
          </cell>
          <cell r="X20">
            <v>5.4612023180516736E-2</v>
          </cell>
          <cell r="Y20">
            <v>5.0874251118559206E-2</v>
          </cell>
          <cell r="Z20">
            <v>0.89543140847150438</v>
          </cell>
          <cell r="AA20">
            <v>1.5303657146467999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78024.957999999999</v>
          </cell>
          <cell r="AI20">
            <v>22885.749</v>
          </cell>
          <cell r="AJ20">
            <v>67817.076000000001</v>
          </cell>
          <cell r="AK20">
            <v>186160.80899999998</v>
          </cell>
          <cell r="AL20">
            <v>346270.85688199999</v>
          </cell>
          <cell r="AM20">
            <v>497790.06317515002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0.29734247518870538</v>
          </cell>
          <cell r="AV20">
            <v>6.906088716722629E-2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0.55352387882756815</v>
          </cell>
          <cell r="BA20">
            <v>0.96162127425006882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11182.146000000001</v>
          </cell>
          <cell r="G21">
            <v>10022.674000000001</v>
          </cell>
          <cell r="H21">
            <v>19952.599999999999</v>
          </cell>
          <cell r="I21">
            <v>88759.933999999994</v>
          </cell>
          <cell r="J21">
            <v>27901.854686999999</v>
          </cell>
          <cell r="K21">
            <v>3867.0590219999999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1.0779971837876073E-2</v>
          </cell>
          <cell r="S21">
            <v>5.8888314001665602E-2</v>
          </cell>
          <cell r="T21">
            <v>4.2613633570446542E-2</v>
          </cell>
          <cell r="U21">
            <v>3.024479374600729E-2</v>
          </cell>
          <cell r="V21">
            <v>4.5771518531400372E-2</v>
          </cell>
          <cell r="W21">
            <v>0.15600131226016306</v>
          </cell>
          <cell r="X21">
            <v>3.8534740138572762E-2</v>
          </cell>
          <cell r="Y21">
            <v>4.300024584378722E-3</v>
          </cell>
          <cell r="Z21">
            <v>0.52265105681176505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48334.957999999999</v>
          </cell>
          <cell r="AH21">
            <v>-55139.209000000003</v>
          </cell>
          <cell r="AI21">
            <v>44931.327000000005</v>
          </cell>
          <cell r="AJ21">
            <v>118343.73299999998</v>
          </cell>
          <cell r="AK21">
            <v>160110.04788200001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-0.30280232965550979</v>
          </cell>
          <cell r="AT21">
            <v>0.23894931027210534</v>
          </cell>
          <cell r="AU21">
            <v>-0.21012800652846669</v>
          </cell>
          <cell r="AV21">
            <v>0.13558644308389245</v>
          </cell>
          <cell r="AW21">
            <v>0.27148203081726674</v>
          </cell>
          <cell r="AX21">
            <v>0.28140374209414742</v>
          </cell>
          <cell r="AY21">
            <v>0.20926039885189857</v>
          </cell>
          <cell r="AZ21">
            <v>0.61196206479930682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1.137030911717855E-2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2.2239249827403964E-4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11182.146000000001</v>
          </cell>
          <cell r="G23">
            <v>10022.674000000001</v>
          </cell>
          <cell r="H23">
            <v>19952.599999999999</v>
          </cell>
          <cell r="I23">
            <v>88759.933999999994</v>
          </cell>
          <cell r="J23">
            <v>27901.854686999999</v>
          </cell>
          <cell r="K23">
            <v>3667.0590219999999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1.0779971837876073E-2</v>
          </cell>
          <cell r="S23">
            <v>4.7518004884487056E-2</v>
          </cell>
          <cell r="T23">
            <v>4.2613633570446542E-2</v>
          </cell>
          <cell r="U23">
            <v>3.024479374600729E-2</v>
          </cell>
          <cell r="V23">
            <v>4.5771518531400372E-2</v>
          </cell>
          <cell r="W23">
            <v>0.15600131226016306</v>
          </cell>
          <cell r="X23">
            <v>3.8534740138572762E-2</v>
          </cell>
          <cell r="Y23">
            <v>4.0776320861046818E-3</v>
          </cell>
          <cell r="Z23">
            <v>0.52265105681176505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54891.843999999997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39542.935270000002</v>
          </cell>
          <cell r="AL23">
            <v>45291.669069000003</v>
          </cell>
          <cell r="AM23">
            <v>976449.63984525728</v>
          </cell>
          <cell r="AN23">
            <v>2032900</v>
          </cell>
          <cell r="AP23" t="str">
            <v>SERVICIO DE LA DEUDA</v>
          </cell>
          <cell r="AS23">
            <v>0.63402460549888606</v>
          </cell>
          <cell r="AT23">
            <v>0.27136401490954032</v>
          </cell>
          <cell r="AU23">
            <v>8.0253590872006009E-2</v>
          </cell>
          <cell r="AV23">
            <v>0.31800977171272937</v>
          </cell>
          <cell r="AW23">
            <v>0.24613536349259876</v>
          </cell>
          <cell r="AX23">
            <v>6.9499260699525611E-2</v>
          </cell>
          <cell r="AY23">
            <v>6.2551494070726354E-2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18709.312999999998</v>
          </cell>
          <cell r="E24">
            <v>87094</v>
          </cell>
          <cell r="F24">
            <v>40610.697999999997</v>
          </cell>
          <cell r="G24">
            <v>11036.486999999999</v>
          </cell>
          <cell r="H24">
            <v>85431.099999999991</v>
          </cell>
          <cell r="I24">
            <v>18534.746429999999</v>
          </cell>
          <cell r="J24">
            <v>11641.080583000001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0.43055900097893418</v>
          </cell>
          <cell r="T24">
            <v>0.15476183226476081</v>
          </cell>
          <cell r="U24">
            <v>3.3304113552480176E-2</v>
          </cell>
          <cell r="V24">
            <v>0.19598003151508667</v>
          </cell>
          <cell r="W24">
            <v>3.2576013018321678E-2</v>
          </cell>
          <cell r="X24">
            <v>1.6077283041943974E-2</v>
          </cell>
          <cell r="Y24">
            <v>4.6574226534180488E-2</v>
          </cell>
          <cell r="Z24">
            <v>0.37278035165973927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13482.146000000001</v>
          </cell>
          <cell r="AH24">
            <v>10022.674000000001</v>
          </cell>
          <cell r="AI24">
            <v>19952.599999999999</v>
          </cell>
          <cell r="AJ24">
            <v>88759.934000000008</v>
          </cell>
          <cell r="AK24">
            <v>27901.854686999999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6.3543271169521437E-2</v>
          </cell>
          <cell r="AT24">
            <v>6.6650507644753193E-2</v>
          </cell>
          <cell r="AU24">
            <v>3.8195043888001622E-2</v>
          </cell>
          <cell r="AV24">
            <v>6.0209707678468345E-2</v>
          </cell>
          <cell r="AW24">
            <v>0.20361641910963355</v>
          </cell>
          <cell r="AX24">
            <v>4.9039310300347694E-2</v>
          </cell>
          <cell r="AY24">
            <v>5.0645080074701067E-3</v>
          </cell>
          <cell r="AZ24">
            <v>0.63367599470865577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260.10000000000002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3.9499465150546354E-3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2.8922144400538854E-4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1.137030911717855E-2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2.2239249827403964E-4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18709.312999999998</v>
          </cell>
          <cell r="E26">
            <v>86295</v>
          </cell>
          <cell r="F26">
            <v>40610.697999999997</v>
          </cell>
          <cell r="G26">
            <v>11036.486999999999</v>
          </cell>
          <cell r="H26">
            <v>85431.099999999991</v>
          </cell>
          <cell r="I26">
            <v>18534.746429999999</v>
          </cell>
          <cell r="J26">
            <v>11641.080583000001</v>
          </cell>
          <cell r="K26">
            <v>41624.610047000002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0.15476183226476081</v>
          </cell>
          <cell r="U26">
            <v>3.3304113552480176E-2</v>
          </cell>
          <cell r="V26">
            <v>0.19598003151508667</v>
          </cell>
          <cell r="W26">
            <v>3.2576013018321678E-2</v>
          </cell>
          <cell r="X26">
            <v>1.6077283041943974E-2</v>
          </cell>
          <cell r="Y26">
            <v>4.6285005090175101E-2</v>
          </cell>
          <cell r="Z26">
            <v>0.37278035165973927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11182.146000000001</v>
          </cell>
          <cell r="AI26">
            <v>10022.674000000001</v>
          </cell>
          <cell r="AJ26">
            <v>19952.599999999999</v>
          </cell>
          <cell r="AK26">
            <v>88759.933999999994</v>
          </cell>
          <cell r="AL26">
            <v>27901.854686999999</v>
          </cell>
          <cell r="AM26">
            <v>3667.0590219999999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1.0779971837876073E-2</v>
          </cell>
          <cell r="AT26">
            <v>4.7518004884487056E-2</v>
          </cell>
          <cell r="AU26">
            <v>4.2613633570446542E-2</v>
          </cell>
          <cell r="AV26">
            <v>3.024479374600729E-2</v>
          </cell>
          <cell r="AW26">
            <v>4.5771518531400372E-2</v>
          </cell>
          <cell r="AX26">
            <v>0.15600131226016306</v>
          </cell>
          <cell r="AY26">
            <v>3.8534740138572762E-2</v>
          </cell>
          <cell r="AZ26">
            <v>4.0776320861046818E-3</v>
          </cell>
          <cell r="BA26">
            <v>0.52265105681176505</v>
          </cell>
        </row>
        <row r="27">
          <cell r="AD27" t="str">
            <v>1.3.</v>
          </cell>
          <cell r="AE27" t="str">
            <v>Deuda Flotante</v>
          </cell>
          <cell r="AF27">
            <v>7981.3459999999995</v>
          </cell>
          <cell r="AG27">
            <v>1570.1460000000006</v>
          </cell>
          <cell r="AH27">
            <v>-1159.4719999999998</v>
          </cell>
          <cell r="AI27">
            <v>9929.9259999999977</v>
          </cell>
          <cell r="AJ27">
            <v>68807.334000000003</v>
          </cell>
          <cell r="AK27">
            <v>-60858.079312999995</v>
          </cell>
          <cell r="AL27">
            <v>-24234.795664999998</v>
          </cell>
          <cell r="AM27">
            <v>566004.67642459646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5.2763299331645364E-2</v>
          </cell>
          <cell r="AT27">
            <v>7.762193643087582E-3</v>
          </cell>
          <cell r="AU27">
            <v>-4.418589682444924E-3</v>
          </cell>
          <cell r="AV27">
            <v>2.9964913932461049E-2</v>
          </cell>
          <cell r="AW27">
            <v>0.15784490057823317</v>
          </cell>
          <cell r="AX27">
            <v>-0.10696200195981539</v>
          </cell>
          <cell r="AY27">
            <v>-3.3470232131102652E-2</v>
          </cell>
          <cell r="AZ27">
            <v>0.62937597012427704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592757.16755399993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0.90944351378688026</v>
          </cell>
          <cell r="S28">
            <v>0.92861808921263189</v>
          </cell>
          <cell r="T28">
            <v>0.80032807725047406</v>
          </cell>
          <cell r="U28">
            <v>1.1211498947900795</v>
          </cell>
          <cell r="V28">
            <v>0.97459135330003233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2.0028523994792482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41409.697999999997</v>
          </cell>
          <cell r="AH28">
            <v>11036.487000000001</v>
          </cell>
          <cell r="AI28">
            <v>85431.099999999991</v>
          </cell>
          <cell r="AJ28">
            <v>18534.746429999999</v>
          </cell>
          <cell r="AK28">
            <v>11641.080583000001</v>
          </cell>
          <cell r="AL28">
            <v>41624.610047000002</v>
          </cell>
          <cell r="AM28">
            <v>406577.90439866087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0.57048133432936465</v>
          </cell>
          <cell r="AT28">
            <v>0.2047135072647871</v>
          </cell>
          <cell r="AU28">
            <v>4.2058546984004401E-2</v>
          </cell>
          <cell r="AV28">
            <v>0.25780006403426103</v>
          </cell>
          <cell r="AW28">
            <v>4.2518944382965218E-2</v>
          </cell>
          <cell r="AX28">
            <v>2.0459950399177904E-2</v>
          </cell>
          <cell r="AY28">
            <v>5.7486986063256251E-2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263387.62400000001</v>
          </cell>
          <cell r="H29">
            <v>301579.3</v>
          </cell>
          <cell r="I29">
            <v>426682.572744</v>
          </cell>
          <cell r="J29">
            <v>544215.95600500004</v>
          </cell>
          <cell r="K29">
            <v>958608.97140806005</v>
          </cell>
          <cell r="L29">
            <v>1105971.7226547827</v>
          </cell>
          <cell r="M29">
            <v>760740.43104292452</v>
          </cell>
          <cell r="P29" t="str">
            <v>1.1.</v>
          </cell>
          <cell r="Q29" t="str">
            <v>Reservas de apropiación</v>
          </cell>
          <cell r="R29">
            <v>0.29190834749152161</v>
          </cell>
          <cell r="S29">
            <v>0.65138029125986086</v>
          </cell>
          <cell r="T29">
            <v>0.58335704389173626</v>
          </cell>
          <cell r="U29">
            <v>0.79480828800087888</v>
          </cell>
          <cell r="V29">
            <v>0.69182675534199811</v>
          </cell>
          <cell r="W29">
            <v>0.74992215819590957</v>
          </cell>
          <cell r="X29">
            <v>0.75160668275175668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260.10000000000002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3.9499465150546354E-3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2.8922144400538854E-4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56934.872000000003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579248.11773099995</v>
          </cell>
          <cell r="K30">
            <v>933557.09828926995</v>
          </cell>
          <cell r="L30">
            <v>1077068.7349973437</v>
          </cell>
          <cell r="M30">
            <v>740859.56895707548</v>
          </cell>
          <cell r="P30" t="str">
            <v>1.2.</v>
          </cell>
          <cell r="Q30" t="str">
            <v>Reservas de Tesorería</v>
          </cell>
          <cell r="R30">
            <v>0.61753516629535865</v>
          </cell>
          <cell r="S30">
            <v>0.27723779795277087</v>
          </cell>
          <cell r="T30">
            <v>0.21697103335873782</v>
          </cell>
          <cell r="U30">
            <v>0.32634160678920082</v>
          </cell>
          <cell r="V30">
            <v>0.28276459795803421</v>
          </cell>
          <cell r="W30">
            <v>0.29188681825106888</v>
          </cell>
          <cell r="X30">
            <v>0.79998895926159852</v>
          </cell>
          <cell r="Y30">
            <v>1.0380804768500695</v>
          </cell>
          <cell r="Z30">
            <v>0.98816753154158254</v>
          </cell>
          <cell r="AA30">
            <v>0.55771857135122971</v>
          </cell>
          <cell r="AD30" t="str">
            <v>2.2.</v>
          </cell>
          <cell r="AE30" t="str">
            <v>Reservas de Tesorería</v>
          </cell>
          <cell r="AF30">
            <v>18709.312999999998</v>
          </cell>
          <cell r="AG30">
            <v>86295</v>
          </cell>
          <cell r="AH30">
            <v>40610.697999999997</v>
          </cell>
          <cell r="AI30">
            <v>11036.486999999999</v>
          </cell>
          <cell r="AJ30">
            <v>85431.099999999991</v>
          </cell>
          <cell r="AK30">
            <v>18534.746429999999</v>
          </cell>
          <cell r="AL30">
            <v>11641.080583000001</v>
          </cell>
          <cell r="AM30">
            <v>41624.610047000002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0.15476183226476081</v>
          </cell>
          <cell r="AV30">
            <v>3.3304113552480176E-2</v>
          </cell>
          <cell r="AW30">
            <v>0.19598003151508667</v>
          </cell>
          <cell r="AX30">
            <v>3.2576013018321678E-2</v>
          </cell>
          <cell r="AY30">
            <v>1.6077283041943974E-2</v>
          </cell>
          <cell r="AZ30">
            <v>4.6285005090175101E-2</v>
          </cell>
          <cell r="BA30">
            <v>0.37278035165973927</v>
          </cell>
        </row>
        <row r="31">
          <cell r="AD31" t="str">
            <v>2.3.</v>
          </cell>
          <cell r="AE31" t="str">
            <v>Deuda Flotante</v>
          </cell>
          <cell r="AF31">
            <v>67585.687000000005</v>
          </cell>
          <cell r="AG31">
            <v>-45684.302000000003</v>
          </cell>
          <cell r="AH31">
            <v>-29574.210999999996</v>
          </cell>
          <cell r="AI31">
            <v>74394.612999999998</v>
          </cell>
          <cell r="AJ31">
            <v>-66896.353569999992</v>
          </cell>
          <cell r="AK31">
            <v>-6893.6658469999984</v>
          </cell>
          <cell r="AL31">
            <v>29983.529463999999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-1.2116062619143773E-2</v>
          </cell>
          <cell r="AY31">
            <v>4.140970302131227E-2</v>
          </cell>
          <cell r="AZ31">
            <v>0.40552515297702868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546897.84499999997</v>
          </cell>
          <cell r="G32">
            <v>673192.03099999996</v>
          </cell>
          <cell r="H32">
            <v>863914.95399999991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5565570.6796023836</v>
          </cell>
          <cell r="M32">
            <v>5020400</v>
          </cell>
          <cell r="O32" t="str">
            <v>TOTAL</v>
          </cell>
          <cell r="R32">
            <v>2.6596592647437971</v>
          </cell>
          <cell r="S32">
            <v>2.6633367150939669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2.1735743691434131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630987.60453799996</v>
          </cell>
          <cell r="J33">
            <v>744073.92789699999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0.55118706657764083</v>
          </cell>
          <cell r="S33">
            <v>1.0685865944450998</v>
          </cell>
          <cell r="T33">
            <v>0.84531658387628927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1.0276268648462701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386649.62400000001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0.66264353758585814</v>
          </cell>
          <cell r="AT33">
            <v>0.93284424525420606</v>
          </cell>
          <cell r="AU33">
            <v>0.99548192391145829</v>
          </cell>
          <cell r="AV33">
            <v>1.1667682825812022</v>
          </cell>
          <cell r="AW33">
            <v>1.0728039910877518</v>
          </cell>
          <cell r="AX33">
            <v>1.7679881077522199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178282.43299999999</v>
          </cell>
          <cell r="H34">
            <v>334011.85399999999</v>
          </cell>
          <cell r="I34">
            <v>485024.15623999998</v>
          </cell>
          <cell r="J34">
            <v>1060689.8234879998</v>
          </cell>
          <cell r="K34">
            <v>1618297.6750135398</v>
          </cell>
          <cell r="L34">
            <v>3379855.1802600399</v>
          </cell>
          <cell r="M34">
            <v>3651912.6066451678</v>
          </cell>
          <cell r="Q34" t="str">
            <v>Reservas de Tesorería</v>
          </cell>
          <cell r="R34">
            <v>1.3106775701243496</v>
          </cell>
          <cell r="S34">
            <v>0.99815000127050846</v>
          </cell>
          <cell r="T34">
            <v>0.7789338811729275</v>
          </cell>
          <cell r="U34">
            <v>0.53799169908363409</v>
          </cell>
          <cell r="V34">
            <v>0.7662274473035291</v>
          </cell>
          <cell r="W34">
            <v>0.85246125635152425</v>
          </cell>
          <cell r="X34">
            <v>1.4648992754873165</v>
          </cell>
          <cell r="Y34">
            <v>1.7994863144866549</v>
          </cell>
          <cell r="Z34">
            <v>3.1008820903652272</v>
          </cell>
          <cell r="AA34">
            <v>2.7491572856983568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263387.62400000001</v>
          </cell>
          <cell r="AJ34">
            <v>301579.3</v>
          </cell>
          <cell r="AK34">
            <v>426682.572744</v>
          </cell>
          <cell r="AL34">
            <v>544215.95600500004</v>
          </cell>
          <cell r="AM34">
            <v>958608.97140806005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0.29190834749152161</v>
          </cell>
          <cell r="AT34">
            <v>0.65138029125986086</v>
          </cell>
          <cell r="AU34">
            <v>0.58335704389173626</v>
          </cell>
          <cell r="AV34">
            <v>0.79480828800087888</v>
          </cell>
          <cell r="AW34">
            <v>0.69182675534199811</v>
          </cell>
          <cell r="AX34">
            <v>0.74992215819590957</v>
          </cell>
          <cell r="AY34">
            <v>0.75160668275175668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0.59660011937835855</v>
          </cell>
          <cell r="T35">
            <v>0.45990264539102149</v>
          </cell>
          <cell r="U35">
            <v>0.36417750828265966</v>
          </cell>
          <cell r="V35">
            <v>0.27685063312267688</v>
          </cell>
          <cell r="W35">
            <v>0.21211167608707082</v>
          </cell>
          <cell r="X35">
            <v>0.16667722273425059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56934.872000000003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579248.11773099995</v>
          </cell>
          <cell r="AM35">
            <v>933557.09828926995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0.61753516629535865</v>
          </cell>
          <cell r="AT35">
            <v>0.27723779795277087</v>
          </cell>
          <cell r="AU35">
            <v>0.21697103335873782</v>
          </cell>
          <cell r="AV35">
            <v>0.32634160678920082</v>
          </cell>
          <cell r="AW35">
            <v>0.28276459795803421</v>
          </cell>
          <cell r="AX35">
            <v>0.29188681825106888</v>
          </cell>
          <cell r="AY35">
            <v>0.79998895926159852</v>
          </cell>
          <cell r="AZ35">
            <v>1.0380804768500695</v>
          </cell>
          <cell r="BA35">
            <v>0.98816753154158254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854.87200000000303</v>
          </cell>
          <cell r="AH36">
            <v>51209.873999999996</v>
          </cell>
          <cell r="AI36">
            <v>15117.254000000001</v>
          </cell>
          <cell r="AJ36">
            <v>42812.59480999998</v>
          </cell>
          <cell r="AK36">
            <v>413173.52292099997</v>
          </cell>
          <cell r="AL36">
            <v>354308.98055827001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4.2261560415742154E-3</v>
          </cell>
          <cell r="AU36">
            <v>0.19515384666098415</v>
          </cell>
          <cell r="AV36">
            <v>4.5618387791122782E-2</v>
          </cell>
          <cell r="AW36">
            <v>9.8212637787719381E-2</v>
          </cell>
          <cell r="AX36">
            <v>0.72617913130524148</v>
          </cell>
          <cell r="AY36">
            <v>0.48932963947148822</v>
          </cell>
          <cell r="AZ36">
            <v>0.15957955709452451</v>
          </cell>
          <cell r="BA36">
            <v>-0.30845847706134122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 xml:space="preserve"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43591737.045630313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420553.25599999999</v>
          </cell>
          <cell r="AH38">
            <v>400100.022</v>
          </cell>
          <cell r="AI38">
            <v>708238.45200000005</v>
          </cell>
          <cell r="AJ38">
            <v>894243.2562399999</v>
          </cell>
          <cell r="AK38">
            <v>1691677.4280259998</v>
          </cell>
          <cell r="AL38">
            <v>2362371.6029105401</v>
          </cell>
          <cell r="AM38">
            <v>4534623.5512825996</v>
          </cell>
          <cell r="AN38">
            <v>5716940.1059875116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2.1372066879289382</v>
          </cell>
          <cell r="AW38">
            <v>2.051405419572836</v>
          </cell>
          <cell r="AX38">
            <v>2.973232254689977</v>
          </cell>
          <cell r="AY38">
            <v>3.2626281245495639</v>
          </cell>
          <cell r="AZ38">
            <v>5.0423313015101741</v>
          </cell>
          <cell r="BA38">
            <v>5.2450641346660989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630987.60453799996</v>
          </cell>
          <cell r="AL39">
            <v>744073.92789699999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0.55118706657764083</v>
          </cell>
          <cell r="AT39">
            <v>1.0685865944450998</v>
          </cell>
          <cell r="AU39">
            <v>0.84531658387628927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1.0276268648462701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178282.43299999999</v>
          </cell>
          <cell r="AJ40">
            <v>334011.85399999999</v>
          </cell>
          <cell r="AK40">
            <v>485024.15623999998</v>
          </cell>
          <cell r="AL40">
            <v>1060689.8234879998</v>
          </cell>
          <cell r="AM40">
            <v>1618297.6750135398</v>
          </cell>
          <cell r="AN40">
            <v>3379855.1802600399</v>
          </cell>
          <cell r="AR40" t="str">
            <v>Reservas de Tesorería</v>
          </cell>
          <cell r="AS40">
            <v>1.3106775701243496</v>
          </cell>
          <cell r="AT40">
            <v>0.99815000127050846</v>
          </cell>
          <cell r="AU40">
            <v>0.7789338811729275</v>
          </cell>
          <cell r="AV40">
            <v>0.53799169908363409</v>
          </cell>
          <cell r="AW40">
            <v>0.7662274473035291</v>
          </cell>
          <cell r="AX40">
            <v>0.85246125635152425</v>
          </cell>
          <cell r="AY40">
            <v>1.4648992754873165</v>
          </cell>
          <cell r="AZ40">
            <v>1.7994863144866549</v>
          </cell>
          <cell r="BA40">
            <v>3.1008820903652272</v>
          </cell>
        </row>
        <row r="41">
          <cell r="AE41" t="str">
            <v>Deuda Flotante</v>
          </cell>
          <cell r="AF41">
            <v>3644.7359999999971</v>
          </cell>
          <cell r="AG41">
            <v>2491.2560000000012</v>
          </cell>
          <cell r="AH41">
            <v>-26115.823000000004</v>
          </cell>
          <cell r="AI41">
            <v>155729.42100000003</v>
          </cell>
          <cell r="AJ41">
            <v>151012.30223999999</v>
          </cell>
          <cell r="AK41">
            <v>575665.66724799993</v>
          </cell>
          <cell r="AL41">
            <v>557607.85152554</v>
          </cell>
          <cell r="AM41">
            <v>1761557.5052465</v>
          </cell>
          <cell r="AN41">
            <v>272057.42638512759</v>
          </cell>
          <cell r="AR41" t="str">
            <v>Deuda Flotante</v>
          </cell>
          <cell r="AS41">
            <v>2.4094719932305109E-2</v>
          </cell>
          <cell r="AT41">
            <v>1.2315804700011208E-2</v>
          </cell>
          <cell r="AU41">
            <v>-9.9523840210335307E-2</v>
          </cell>
          <cell r="AV41">
            <v>0.46993489146011708</v>
          </cell>
          <cell r="AW41">
            <v>0.34642414474542632</v>
          </cell>
          <cell r="AX41">
            <v>1.0117695616336349</v>
          </cell>
          <cell r="AY41">
            <v>0.77010198421597664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 xml:space="preserve"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43591737.045630313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  <sheetName val="Gráfico1"/>
      <sheetName val="PROYECCION 2003"/>
      <sheetName val="RECLASIF"/>
      <sheetName val="DOSX100099"/>
      <sheetName val="CUADRES"/>
      <sheetName val="Gráfico3"/>
      <sheetName val="Gráfico2"/>
      <sheetName val="Dint. 00-02"/>
      <sheetName val="Transf Regio 2001-2"/>
      <sheetName val="Alicuotas"/>
      <sheetName val="Fondos"/>
      <sheetName val="gestion"/>
      <sheetName val="rendimientos financieros 01"/>
      <sheetName val="otros pagos FOPEP"/>
      <sheetName val="CRSF"/>
      <sheetName val="Dint. 01-02"/>
      <sheetName val="Crecimiento pensiones Agosto05"/>
      <sheetName val="FONDOS CSF - SSF"/>
      <sheetName val="INVERSION"/>
      <sheetName val="CUA1-3"/>
    </sheetNames>
    <sheetDataSet>
      <sheetData sheetId="0" refreshError="1">
        <row r="18">
          <cell r="N18">
            <v>1953.1762100000001</v>
          </cell>
        </row>
        <row r="47">
          <cell r="J47">
            <v>73510862</v>
          </cell>
          <cell r="K47">
            <v>89523824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ob"/>
      <sheetName val="proyecINGRESOS99"/>
    </sheetNames>
    <sheetDataSet>
      <sheetData sheetId="0" refreshError="1">
        <row r="47">
          <cell r="L47">
            <v>108640206</v>
          </cell>
          <cell r="O47">
            <v>186403084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  <sheetName val="94-03 mil corr "/>
    </sheetNames>
    <sheetDataSet>
      <sheetData sheetId="0" refreshError="1">
        <row r="47">
          <cell r="L47">
            <v>121707501</v>
          </cell>
          <cell r="M47">
            <v>140953206</v>
          </cell>
          <cell r="N47">
            <v>149042204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tabSelected="1" zoomScaleNormal="100" workbookViewId="0">
      <selection activeCell="A389" sqref="A389"/>
    </sheetView>
  </sheetViews>
  <sheetFormatPr baseColWidth="10" defaultColWidth="10.28515625" defaultRowHeight="11.25" x14ac:dyDescent="0.2"/>
  <cols>
    <col min="1" max="1" width="8" style="111" customWidth="1"/>
    <col min="2" max="2" width="79" style="81" customWidth="1"/>
    <col min="3" max="3" width="7.28515625" style="33" customWidth="1"/>
    <col min="4" max="4" width="13" style="188" customWidth="1"/>
    <col min="5" max="5" width="13.85546875" style="1" bestFit="1" customWidth="1"/>
    <col min="6" max="6" width="10.7109375" style="1" customWidth="1"/>
    <col min="7" max="7" width="12.7109375" style="159" customWidth="1"/>
    <col min="8" max="8" width="12.42578125" style="224" customWidth="1"/>
    <col min="9" max="9" width="13" style="111" customWidth="1"/>
    <col min="10" max="10" width="13.140625" style="111" customWidth="1"/>
    <col min="11" max="11" width="12.7109375" style="111" customWidth="1"/>
    <col min="12" max="12" width="13.28515625" style="111" customWidth="1"/>
    <col min="13" max="13" width="13.42578125" style="111" customWidth="1"/>
    <col min="14" max="14" width="10.85546875" style="44" bestFit="1" customWidth="1"/>
    <col min="15" max="15" width="13.140625" style="44" bestFit="1" customWidth="1"/>
    <col min="16" max="16" width="10.28515625" style="44"/>
    <col min="17" max="17" width="12.5703125" style="44" bestFit="1" customWidth="1"/>
    <col min="18" max="16384" width="10.28515625" style="44"/>
  </cols>
  <sheetData>
    <row r="1" spans="1:13" x14ac:dyDescent="0.2">
      <c r="G1" s="111"/>
    </row>
    <row r="2" spans="1:13" x14ac:dyDescent="0.2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x14ac:dyDescent="0.2">
      <c r="A3" s="281" t="s">
        <v>645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x14ac:dyDescent="0.2">
      <c r="A4" s="282" t="s">
        <v>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3" x14ac:dyDescent="0.2">
      <c r="A5" s="283" t="s">
        <v>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3" ht="33.75" x14ac:dyDescent="0.2">
      <c r="A6" s="267" t="s">
        <v>3</v>
      </c>
      <c r="B6" s="268"/>
      <c r="C6" s="38" t="s">
        <v>4</v>
      </c>
      <c r="D6" s="189" t="s">
        <v>505</v>
      </c>
      <c r="E6" s="40" t="s">
        <v>506</v>
      </c>
      <c r="F6" s="40" t="s">
        <v>5</v>
      </c>
      <c r="G6" s="39" t="s">
        <v>650</v>
      </c>
      <c r="H6" s="225" t="s">
        <v>6</v>
      </c>
      <c r="I6" s="43" t="s">
        <v>7</v>
      </c>
      <c r="J6" s="68" t="s">
        <v>8</v>
      </c>
      <c r="K6" s="68" t="s">
        <v>9</v>
      </c>
      <c r="L6" s="69" t="s">
        <v>10</v>
      </c>
      <c r="M6" s="69" t="s">
        <v>11</v>
      </c>
    </row>
    <row r="7" spans="1:13" x14ac:dyDescent="0.2">
      <c r="A7" s="265" t="s">
        <v>12</v>
      </c>
      <c r="B7" s="266"/>
      <c r="C7" s="34"/>
      <c r="D7" s="190"/>
      <c r="E7" s="47"/>
      <c r="F7" s="47"/>
      <c r="G7" s="139">
        <f>+G8+G49+G138+G271+G302+G402</f>
        <v>954889898724.38074</v>
      </c>
      <c r="H7" s="226">
        <f>+H8+H49+H138+H271+H302+H402</f>
        <v>167282281412.34076</v>
      </c>
      <c r="I7" s="139">
        <f>+I8+I49+I138+I271+I302+I402</f>
        <v>761267178279</v>
      </c>
      <c r="J7" s="139">
        <f>+J8+J49+J138+J271+J302+J402</f>
        <v>0</v>
      </c>
      <c r="K7" s="139">
        <f>+K8+K49+K138+K271+K302+K402</f>
        <v>6594092803.04</v>
      </c>
      <c r="L7" s="139">
        <f>+L8+L49+L138+L271+L302+L402</f>
        <v>18000000000</v>
      </c>
      <c r="M7" s="139">
        <f>+M8+M49+M138+M271+M302+M402</f>
        <v>1746346230</v>
      </c>
    </row>
    <row r="8" spans="1:13" x14ac:dyDescent="0.2">
      <c r="A8" s="112" t="s">
        <v>13</v>
      </c>
      <c r="B8" s="82" t="s">
        <v>14</v>
      </c>
      <c r="C8" s="2"/>
      <c r="D8" s="191"/>
      <c r="E8" s="48"/>
      <c r="F8" s="48"/>
      <c r="G8" s="112">
        <f t="shared" ref="G8:M8" si="0">+G9+G34</f>
        <v>5548902887</v>
      </c>
      <c r="H8" s="227">
        <f t="shared" si="0"/>
        <v>5548902887</v>
      </c>
      <c r="I8" s="112">
        <f t="shared" si="0"/>
        <v>0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112">
        <f t="shared" si="0"/>
        <v>0</v>
      </c>
    </row>
    <row r="9" spans="1:13" x14ac:dyDescent="0.2">
      <c r="A9" s="113" t="s">
        <v>15</v>
      </c>
      <c r="B9" s="83" t="s">
        <v>16</v>
      </c>
      <c r="C9" s="3"/>
      <c r="D9" s="192"/>
      <c r="E9" s="49"/>
      <c r="F9" s="49"/>
      <c r="G9" s="113">
        <f>G10+G14+G18+G22+G26+G30</f>
        <v>3915591185</v>
      </c>
      <c r="H9" s="228">
        <f>H10+H14+H18+H22+H26+H30</f>
        <v>3915591185</v>
      </c>
      <c r="I9" s="113">
        <f>+I10+I14+I18+I22+I26+I30</f>
        <v>0</v>
      </c>
      <c r="J9" s="145">
        <f>+J10+J14+J18+J22+J26+J30</f>
        <v>0</v>
      </c>
      <c r="K9" s="145">
        <f>+K10+K14+K18+K22+K26+K30</f>
        <v>0</v>
      </c>
      <c r="L9" s="145">
        <f>+L10+L14+L18+L22+L26+L30</f>
        <v>0</v>
      </c>
      <c r="M9" s="145">
        <f>+M10+M14+M18+M22+M26+M30</f>
        <v>0</v>
      </c>
    </row>
    <row r="10" spans="1:13" ht="15" customHeight="1" x14ac:dyDescent="0.2">
      <c r="A10" s="114" t="s">
        <v>17</v>
      </c>
      <c r="B10" s="84" t="s">
        <v>18</v>
      </c>
      <c r="C10" s="4"/>
      <c r="D10" s="137"/>
      <c r="E10" s="50"/>
      <c r="F10" s="50"/>
      <c r="G10" s="114">
        <f t="shared" ref="G10:M10" si="1">G11+G12+G13</f>
        <v>352000000</v>
      </c>
      <c r="H10" s="116">
        <f t="shared" si="1"/>
        <v>352000000</v>
      </c>
      <c r="I10" s="114">
        <f t="shared" si="1"/>
        <v>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4">
        <f t="shared" si="1"/>
        <v>0</v>
      </c>
    </row>
    <row r="11" spans="1:13" x14ac:dyDescent="0.2">
      <c r="A11" s="115" t="s">
        <v>19</v>
      </c>
      <c r="B11" s="85" t="s">
        <v>543</v>
      </c>
      <c r="C11" s="24">
        <v>1</v>
      </c>
      <c r="D11" s="75">
        <v>2021003520177</v>
      </c>
      <c r="E11" s="65">
        <v>2021520002154</v>
      </c>
      <c r="F11" s="42">
        <v>437972</v>
      </c>
      <c r="G11" s="122">
        <f>H11+I11+J11+K11+L11+M11+M11</f>
        <v>352000000</v>
      </c>
      <c r="H11" s="155">
        <v>352000000</v>
      </c>
      <c r="I11" s="115"/>
      <c r="J11" s="115"/>
      <c r="K11" s="115"/>
      <c r="L11" s="115"/>
      <c r="M11" s="115"/>
    </row>
    <row r="12" spans="1:13" hidden="1" x14ac:dyDescent="0.2">
      <c r="A12" s="115" t="s">
        <v>20</v>
      </c>
      <c r="B12" s="85"/>
      <c r="C12" s="5"/>
      <c r="D12" s="63"/>
      <c r="E12" s="9"/>
      <c r="F12" s="6"/>
      <c r="G12" s="115"/>
      <c r="H12" s="125"/>
      <c r="I12" s="115"/>
      <c r="J12" s="115"/>
      <c r="K12" s="115"/>
      <c r="L12" s="115"/>
      <c r="M12" s="115"/>
    </row>
    <row r="13" spans="1:13" hidden="1" x14ac:dyDescent="0.2">
      <c r="A13" s="115" t="s">
        <v>21</v>
      </c>
      <c r="B13" s="85"/>
      <c r="C13" s="5"/>
      <c r="D13" s="63"/>
      <c r="E13" s="9"/>
      <c r="F13" s="6"/>
      <c r="G13" s="115"/>
      <c r="H13" s="229"/>
      <c r="I13" s="115"/>
      <c r="J13" s="115"/>
      <c r="K13" s="115"/>
      <c r="L13" s="115"/>
      <c r="M13" s="162"/>
    </row>
    <row r="14" spans="1:13" ht="22.5" customHeight="1" x14ac:dyDescent="0.2">
      <c r="A14" s="114" t="s">
        <v>22</v>
      </c>
      <c r="B14" s="84" t="s">
        <v>23</v>
      </c>
      <c r="C14" s="20"/>
      <c r="D14" s="137"/>
      <c r="E14" s="50"/>
      <c r="F14" s="50"/>
      <c r="G14" s="140">
        <f t="shared" ref="G14:M14" si="2">G15+G16+G17</f>
        <v>1824791185</v>
      </c>
      <c r="H14" s="230">
        <f t="shared" si="2"/>
        <v>1824791185</v>
      </c>
      <c r="I14" s="140">
        <f t="shared" si="2"/>
        <v>0</v>
      </c>
      <c r="J14" s="140">
        <f t="shared" si="2"/>
        <v>0</v>
      </c>
      <c r="K14" s="140">
        <f t="shared" si="2"/>
        <v>0</v>
      </c>
      <c r="L14" s="140">
        <f t="shared" si="2"/>
        <v>0</v>
      </c>
      <c r="M14" s="120">
        <f t="shared" si="2"/>
        <v>0</v>
      </c>
    </row>
    <row r="15" spans="1:13" x14ac:dyDescent="0.2">
      <c r="A15" s="115" t="s">
        <v>24</v>
      </c>
      <c r="B15" s="85" t="s">
        <v>523</v>
      </c>
      <c r="C15" s="24">
        <v>2</v>
      </c>
      <c r="D15" s="66">
        <v>2021003520193</v>
      </c>
      <c r="E15" s="66">
        <v>2021520002189</v>
      </c>
      <c r="F15" s="42">
        <v>438653</v>
      </c>
      <c r="G15" s="141">
        <f>H15+I15+J15+K15+L15+M15+M15</f>
        <v>1824791185</v>
      </c>
      <c r="H15" s="231">
        <v>1824791185</v>
      </c>
      <c r="I15" s="161"/>
      <c r="J15" s="115"/>
      <c r="K15" s="115"/>
      <c r="L15" s="115"/>
      <c r="M15" s="121"/>
    </row>
    <row r="16" spans="1:13" hidden="1" x14ac:dyDescent="0.2">
      <c r="A16" s="115" t="s">
        <v>25</v>
      </c>
      <c r="B16" s="85"/>
      <c r="C16" s="5"/>
      <c r="D16" s="63"/>
      <c r="E16" s="9"/>
      <c r="F16" s="6"/>
      <c r="G16" s="115"/>
      <c r="H16" s="232"/>
      <c r="I16" s="115"/>
      <c r="J16" s="115"/>
      <c r="K16" s="115"/>
      <c r="L16" s="115"/>
      <c r="M16" s="115"/>
    </row>
    <row r="17" spans="1:13" hidden="1" x14ac:dyDescent="0.2">
      <c r="A17" s="115" t="s">
        <v>26</v>
      </c>
      <c r="B17" s="85"/>
      <c r="C17" s="5"/>
      <c r="D17" s="63"/>
      <c r="E17" s="9"/>
      <c r="F17" s="6"/>
      <c r="G17" s="115"/>
      <c r="H17" s="125"/>
      <c r="I17" s="115"/>
      <c r="J17" s="115"/>
      <c r="K17" s="115"/>
      <c r="L17" s="115"/>
      <c r="M17" s="115"/>
    </row>
    <row r="18" spans="1:13" x14ac:dyDescent="0.2">
      <c r="A18" s="114" t="s">
        <v>27</v>
      </c>
      <c r="B18" s="84" t="s">
        <v>28</v>
      </c>
      <c r="C18" s="4"/>
      <c r="D18" s="137"/>
      <c r="E18" s="50"/>
      <c r="F18" s="50"/>
      <c r="G18" s="114">
        <f t="shared" ref="G18:M18" si="3">G19+G20+G21</f>
        <v>504500000</v>
      </c>
      <c r="H18" s="116">
        <f t="shared" si="3"/>
        <v>504500000</v>
      </c>
      <c r="I18" s="114">
        <f t="shared" si="3"/>
        <v>0</v>
      </c>
      <c r="J18" s="114">
        <f t="shared" si="3"/>
        <v>0</v>
      </c>
      <c r="K18" s="114">
        <f t="shared" si="3"/>
        <v>0</v>
      </c>
      <c r="L18" s="114">
        <f t="shared" si="3"/>
        <v>0</v>
      </c>
      <c r="M18" s="114">
        <f t="shared" si="3"/>
        <v>0</v>
      </c>
    </row>
    <row r="19" spans="1:13" ht="23.25" customHeight="1" x14ac:dyDescent="0.2">
      <c r="A19" s="115" t="s">
        <v>29</v>
      </c>
      <c r="B19" s="85" t="s">
        <v>521</v>
      </c>
      <c r="C19" s="24">
        <v>3</v>
      </c>
      <c r="D19" s="75">
        <v>2021003520174</v>
      </c>
      <c r="E19" s="66">
        <v>2021520002145</v>
      </c>
      <c r="F19" s="6">
        <v>438180</v>
      </c>
      <c r="G19" s="122">
        <f>H19+I19+J19+K19+L19+M19+M19</f>
        <v>504500000</v>
      </c>
      <c r="H19" s="155">
        <v>504500000</v>
      </c>
      <c r="I19" s="115"/>
      <c r="J19" s="115"/>
      <c r="K19" s="115"/>
      <c r="L19" s="115"/>
      <c r="M19" s="115"/>
    </row>
    <row r="20" spans="1:13" hidden="1" x14ac:dyDescent="0.2">
      <c r="A20" s="115" t="s">
        <v>30</v>
      </c>
      <c r="B20" s="85"/>
      <c r="C20" s="5"/>
      <c r="D20" s="63"/>
      <c r="E20" s="9"/>
      <c r="F20" s="6"/>
      <c r="G20" s="115"/>
      <c r="H20" s="125"/>
      <c r="I20" s="115"/>
      <c r="J20" s="115"/>
      <c r="K20" s="115"/>
      <c r="L20" s="115"/>
      <c r="M20" s="115"/>
    </row>
    <row r="21" spans="1:13" hidden="1" x14ac:dyDescent="0.2">
      <c r="A21" s="115" t="s">
        <v>31</v>
      </c>
      <c r="B21" s="85"/>
      <c r="C21" s="5"/>
      <c r="D21" s="63"/>
      <c r="E21" s="9"/>
      <c r="F21" s="6"/>
      <c r="G21" s="115"/>
      <c r="H21" s="125"/>
      <c r="I21" s="115"/>
      <c r="J21" s="115"/>
      <c r="K21" s="115"/>
      <c r="L21" s="115"/>
      <c r="M21" s="115"/>
    </row>
    <row r="22" spans="1:13" ht="13.5" customHeight="1" x14ac:dyDescent="0.2">
      <c r="A22" s="114" t="s">
        <v>32</v>
      </c>
      <c r="B22" s="84" t="s">
        <v>33</v>
      </c>
      <c r="C22" s="4"/>
      <c r="D22" s="137"/>
      <c r="E22" s="50"/>
      <c r="F22" s="50"/>
      <c r="G22" s="114">
        <f t="shared" ref="G22:M22" si="4">G23+G24+G25</f>
        <v>451000000</v>
      </c>
      <c r="H22" s="116">
        <f t="shared" si="4"/>
        <v>451000000</v>
      </c>
      <c r="I22" s="114">
        <f t="shared" si="4"/>
        <v>0</v>
      </c>
      <c r="J22" s="114">
        <f t="shared" si="4"/>
        <v>0</v>
      </c>
      <c r="K22" s="114">
        <f t="shared" si="4"/>
        <v>0</v>
      </c>
      <c r="L22" s="114">
        <f t="shared" si="4"/>
        <v>0</v>
      </c>
      <c r="M22" s="114">
        <f t="shared" si="4"/>
        <v>0</v>
      </c>
    </row>
    <row r="23" spans="1:13" ht="22.5" x14ac:dyDescent="0.2">
      <c r="A23" s="115" t="s">
        <v>34</v>
      </c>
      <c r="B23" s="85" t="s">
        <v>654</v>
      </c>
      <c r="C23" s="17">
        <v>4</v>
      </c>
      <c r="D23" s="75">
        <v>2021003520209</v>
      </c>
      <c r="E23" s="65">
        <v>2021520002156</v>
      </c>
      <c r="F23" s="42">
        <v>438353</v>
      </c>
      <c r="G23" s="122">
        <f>H23+I23+J23+K23+L23+M23+M23</f>
        <v>451000000</v>
      </c>
      <c r="H23" s="155">
        <v>451000000</v>
      </c>
      <c r="I23" s="115"/>
      <c r="J23" s="115"/>
      <c r="K23" s="115"/>
      <c r="L23" s="115"/>
      <c r="M23" s="115"/>
    </row>
    <row r="24" spans="1:13" hidden="1" x14ac:dyDescent="0.2">
      <c r="A24" s="115" t="s">
        <v>35</v>
      </c>
      <c r="B24" s="85"/>
      <c r="C24" s="5"/>
      <c r="D24" s="63"/>
      <c r="E24" s="9"/>
      <c r="F24" s="6"/>
      <c r="G24" s="115"/>
      <c r="H24" s="125"/>
      <c r="I24" s="115"/>
      <c r="J24" s="115"/>
      <c r="K24" s="115"/>
      <c r="L24" s="115"/>
      <c r="M24" s="115"/>
    </row>
    <row r="25" spans="1:13" hidden="1" x14ac:dyDescent="0.2">
      <c r="A25" s="115" t="s">
        <v>36</v>
      </c>
      <c r="B25" s="85"/>
      <c r="C25" s="5"/>
      <c r="D25" s="63"/>
      <c r="E25" s="9"/>
      <c r="F25" s="6"/>
      <c r="G25" s="115"/>
      <c r="H25" s="125"/>
      <c r="I25" s="115"/>
      <c r="J25" s="115"/>
      <c r="K25" s="115"/>
      <c r="L25" s="115"/>
      <c r="M25" s="115"/>
    </row>
    <row r="26" spans="1:13" x14ac:dyDescent="0.2">
      <c r="A26" s="116" t="s">
        <v>37</v>
      </c>
      <c r="B26" s="84" t="s">
        <v>38</v>
      </c>
      <c r="C26" s="4"/>
      <c r="D26" s="137"/>
      <c r="E26" s="182"/>
      <c r="F26" s="50"/>
      <c r="G26" s="114">
        <f t="shared" ref="G26:M26" si="5">G27+G28+G29</f>
        <v>502500000</v>
      </c>
      <c r="H26" s="116">
        <f t="shared" si="5"/>
        <v>502500000</v>
      </c>
      <c r="I26" s="114">
        <f t="shared" si="5"/>
        <v>0</v>
      </c>
      <c r="J26" s="114">
        <f t="shared" si="5"/>
        <v>0</v>
      </c>
      <c r="K26" s="114">
        <f t="shared" si="5"/>
        <v>0</v>
      </c>
      <c r="L26" s="114">
        <f t="shared" si="5"/>
        <v>0</v>
      </c>
      <c r="M26" s="114">
        <f t="shared" si="5"/>
        <v>0</v>
      </c>
    </row>
    <row r="27" spans="1:13" x14ac:dyDescent="0.2">
      <c r="A27" s="115" t="s">
        <v>39</v>
      </c>
      <c r="B27" s="98" t="s">
        <v>544</v>
      </c>
      <c r="C27" s="17">
        <v>5</v>
      </c>
      <c r="D27" s="66">
        <v>2021003520176</v>
      </c>
      <c r="E27" s="65">
        <v>2021520002155</v>
      </c>
      <c r="F27" s="42">
        <v>438038</v>
      </c>
      <c r="G27" s="122">
        <f>H27+I27+J27+K27+L27+M27+M27</f>
        <v>168503104</v>
      </c>
      <c r="H27" s="155">
        <v>168503104</v>
      </c>
      <c r="I27" s="115"/>
      <c r="J27" s="115"/>
      <c r="K27" s="115"/>
      <c r="L27" s="115"/>
      <c r="M27" s="115"/>
    </row>
    <row r="28" spans="1:13" ht="21" customHeight="1" x14ac:dyDescent="0.2">
      <c r="A28" s="115" t="s">
        <v>40</v>
      </c>
      <c r="B28" s="98" t="s">
        <v>546</v>
      </c>
      <c r="C28" s="17">
        <v>6</v>
      </c>
      <c r="D28" s="66">
        <v>2021003520175</v>
      </c>
      <c r="E28" s="65">
        <v>2021520002157</v>
      </c>
      <c r="F28" s="42">
        <v>438040</v>
      </c>
      <c r="G28" s="122">
        <f>H28+I28+J28+K28+L28+M28+M28</f>
        <v>333996896</v>
      </c>
      <c r="H28" s="155">
        <v>333996896</v>
      </c>
      <c r="I28" s="115"/>
      <c r="J28" s="115"/>
      <c r="K28" s="115"/>
      <c r="L28" s="115"/>
      <c r="M28" s="115"/>
    </row>
    <row r="29" spans="1:13" hidden="1" x14ac:dyDescent="0.2">
      <c r="A29" s="115" t="s">
        <v>41</v>
      </c>
      <c r="B29" s="85"/>
      <c r="C29" s="5"/>
      <c r="D29" s="63"/>
      <c r="E29" s="9"/>
      <c r="F29" s="6"/>
      <c r="G29" s="115"/>
      <c r="H29" s="125"/>
      <c r="I29" s="115"/>
      <c r="J29" s="115"/>
      <c r="K29" s="115"/>
      <c r="L29" s="115"/>
      <c r="M29" s="115"/>
    </row>
    <row r="30" spans="1:13" x14ac:dyDescent="0.2">
      <c r="A30" s="114" t="s">
        <v>42</v>
      </c>
      <c r="B30" s="86" t="s">
        <v>43</v>
      </c>
      <c r="C30" s="7"/>
      <c r="D30" s="137"/>
      <c r="E30" s="50"/>
      <c r="F30" s="50"/>
      <c r="G30" s="114">
        <f t="shared" ref="G30:M30" si="6">G31+G32+G33</f>
        <v>280800000</v>
      </c>
      <c r="H30" s="116">
        <f t="shared" si="6"/>
        <v>280800000</v>
      </c>
      <c r="I30" s="114">
        <f t="shared" si="6"/>
        <v>0</v>
      </c>
      <c r="J30" s="114">
        <f t="shared" si="6"/>
        <v>0</v>
      </c>
      <c r="K30" s="114">
        <f t="shared" si="6"/>
        <v>0</v>
      </c>
      <c r="L30" s="114">
        <f t="shared" si="6"/>
        <v>0</v>
      </c>
      <c r="M30" s="114">
        <f t="shared" si="6"/>
        <v>0</v>
      </c>
    </row>
    <row r="31" spans="1:13" ht="21.75" customHeight="1" x14ac:dyDescent="0.2">
      <c r="A31" s="115" t="s">
        <v>44</v>
      </c>
      <c r="B31" s="87" t="s">
        <v>578</v>
      </c>
      <c r="C31" s="24">
        <v>7</v>
      </c>
      <c r="D31" s="77">
        <v>2021003520246</v>
      </c>
      <c r="E31" s="52">
        <v>2021520002222</v>
      </c>
      <c r="F31" s="42">
        <v>440265</v>
      </c>
      <c r="G31" s="142">
        <f>H31+I31+J31+K31+L31+M31+M31</f>
        <v>280800000</v>
      </c>
      <c r="H31" s="155">
        <v>280800000</v>
      </c>
      <c r="I31" s="142"/>
      <c r="J31" s="142"/>
      <c r="K31" s="142"/>
      <c r="L31" s="142"/>
      <c r="M31" s="142"/>
    </row>
    <row r="32" spans="1:13" ht="33.75" hidden="1" customHeight="1" x14ac:dyDescent="0.2">
      <c r="A32" s="115" t="s">
        <v>45</v>
      </c>
      <c r="B32" s="85"/>
      <c r="C32" s="5"/>
      <c r="D32" s="63"/>
      <c r="E32" s="9"/>
      <c r="F32" s="6"/>
      <c r="G32" s="115"/>
      <c r="H32" s="125"/>
      <c r="I32" s="115"/>
      <c r="J32" s="115"/>
      <c r="K32" s="115"/>
      <c r="L32" s="115"/>
      <c r="M32" s="115"/>
    </row>
    <row r="33" spans="1:13" hidden="1" x14ac:dyDescent="0.2">
      <c r="A33" s="115" t="s">
        <v>46</v>
      </c>
      <c r="B33" s="85"/>
      <c r="C33" s="5"/>
      <c r="D33" s="63"/>
      <c r="E33" s="9"/>
      <c r="F33" s="6"/>
      <c r="G33" s="115"/>
      <c r="H33" s="125"/>
      <c r="I33" s="115"/>
      <c r="J33" s="115"/>
      <c r="K33" s="115"/>
      <c r="L33" s="115"/>
      <c r="M33" s="115"/>
    </row>
    <row r="34" spans="1:13" x14ac:dyDescent="0.2">
      <c r="A34" s="113" t="s">
        <v>47</v>
      </c>
      <c r="B34" s="83" t="s">
        <v>48</v>
      </c>
      <c r="C34" s="3"/>
      <c r="D34" s="192"/>
      <c r="E34" s="49"/>
      <c r="F34" s="49"/>
      <c r="G34" s="113">
        <f t="shared" ref="G34:M34" si="7">+G35+G39+G44</f>
        <v>1633311702</v>
      </c>
      <c r="H34" s="228">
        <f t="shared" si="7"/>
        <v>1633311702</v>
      </c>
      <c r="I34" s="113">
        <f t="shared" si="7"/>
        <v>0</v>
      </c>
      <c r="J34" s="113">
        <f t="shared" si="7"/>
        <v>0</v>
      </c>
      <c r="K34" s="113">
        <f t="shared" si="7"/>
        <v>0</v>
      </c>
      <c r="L34" s="113">
        <f t="shared" si="7"/>
        <v>0</v>
      </c>
      <c r="M34" s="113">
        <f t="shared" si="7"/>
        <v>0</v>
      </c>
    </row>
    <row r="35" spans="1:13" x14ac:dyDescent="0.2">
      <c r="A35" s="114" t="s">
        <v>49</v>
      </c>
      <c r="B35" s="84" t="s">
        <v>50</v>
      </c>
      <c r="C35" s="4"/>
      <c r="D35" s="137"/>
      <c r="E35" s="50"/>
      <c r="F35" s="50"/>
      <c r="G35" s="114">
        <f t="shared" ref="G35:M35" si="8">G36+G37+G38</f>
        <v>328000000</v>
      </c>
      <c r="H35" s="116">
        <f t="shared" si="8"/>
        <v>328000000</v>
      </c>
      <c r="I35" s="114">
        <f t="shared" si="8"/>
        <v>0</v>
      </c>
      <c r="J35" s="114">
        <f t="shared" si="8"/>
        <v>0</v>
      </c>
      <c r="K35" s="114">
        <f t="shared" si="8"/>
        <v>0</v>
      </c>
      <c r="L35" s="114">
        <f t="shared" si="8"/>
        <v>0</v>
      </c>
      <c r="M35" s="114">
        <f t="shared" si="8"/>
        <v>0</v>
      </c>
    </row>
    <row r="36" spans="1:13" ht="22.5" x14ac:dyDescent="0.2">
      <c r="A36" s="115" t="s">
        <v>51</v>
      </c>
      <c r="B36" s="88" t="s">
        <v>551</v>
      </c>
      <c r="C36" s="28">
        <v>8</v>
      </c>
      <c r="D36" s="193">
        <v>2021003520231</v>
      </c>
      <c r="E36" s="18">
        <v>2021520002184</v>
      </c>
      <c r="F36" s="6">
        <v>437877</v>
      </c>
      <c r="G36" s="122">
        <f>H36+I36+J36+K36+L36+M36+M36</f>
        <v>328000000</v>
      </c>
      <c r="H36" s="233">
        <v>328000000</v>
      </c>
      <c r="I36" s="143"/>
      <c r="J36" s="143"/>
      <c r="K36" s="143"/>
      <c r="L36" s="143"/>
      <c r="M36" s="143"/>
    </row>
    <row r="37" spans="1:13" hidden="1" x14ac:dyDescent="0.2">
      <c r="A37" s="115" t="s">
        <v>52</v>
      </c>
      <c r="B37" s="89"/>
      <c r="C37" s="8"/>
      <c r="D37" s="194"/>
      <c r="E37" s="18"/>
      <c r="F37" s="6"/>
      <c r="G37" s="143"/>
      <c r="H37" s="234"/>
      <c r="I37" s="143"/>
      <c r="J37" s="143"/>
      <c r="K37" s="143"/>
      <c r="L37" s="143"/>
      <c r="M37" s="143"/>
    </row>
    <row r="38" spans="1:13" hidden="1" x14ac:dyDescent="0.2">
      <c r="A38" s="115" t="s">
        <v>53</v>
      </c>
      <c r="B38" s="89"/>
      <c r="C38" s="8"/>
      <c r="D38" s="194"/>
      <c r="E38" s="18"/>
      <c r="F38" s="6"/>
      <c r="G38" s="143"/>
      <c r="H38" s="234"/>
      <c r="I38" s="143"/>
      <c r="J38" s="143"/>
      <c r="K38" s="143"/>
      <c r="L38" s="143"/>
      <c r="M38" s="143"/>
    </row>
    <row r="39" spans="1:13" x14ac:dyDescent="0.2">
      <c r="A39" s="114" t="s">
        <v>49</v>
      </c>
      <c r="B39" s="84" t="s">
        <v>54</v>
      </c>
      <c r="C39" s="4"/>
      <c r="D39" s="137"/>
      <c r="E39" s="50"/>
      <c r="F39" s="50"/>
      <c r="G39" s="143">
        <f t="shared" ref="G39:M39" si="9">G40+G42+G43+G41</f>
        <v>775311702</v>
      </c>
      <c r="H39" s="234">
        <f t="shared" si="9"/>
        <v>775311702</v>
      </c>
      <c r="I39" s="143">
        <f t="shared" si="9"/>
        <v>0</v>
      </c>
      <c r="J39" s="143">
        <f t="shared" si="9"/>
        <v>0</v>
      </c>
      <c r="K39" s="143">
        <f t="shared" si="9"/>
        <v>0</v>
      </c>
      <c r="L39" s="143">
        <f t="shared" si="9"/>
        <v>0</v>
      </c>
      <c r="M39" s="143">
        <f t="shared" si="9"/>
        <v>0</v>
      </c>
    </row>
    <row r="40" spans="1:13" ht="22.5" x14ac:dyDescent="0.2">
      <c r="A40" s="115" t="s">
        <v>51</v>
      </c>
      <c r="B40" s="85" t="s">
        <v>646</v>
      </c>
      <c r="C40" s="24">
        <v>9</v>
      </c>
      <c r="D40" s="195">
        <v>2021003520187</v>
      </c>
      <c r="E40" s="9">
        <v>2021520002190</v>
      </c>
      <c r="F40" s="6">
        <v>439696</v>
      </c>
      <c r="G40" s="122">
        <f>H40+I40+J40+K40+L40+M40+M40</f>
        <v>775311702</v>
      </c>
      <c r="H40" s="155">
        <v>775311702</v>
      </c>
      <c r="I40" s="115"/>
      <c r="J40" s="115"/>
      <c r="K40" s="115"/>
      <c r="L40" s="115"/>
      <c r="M40" s="115"/>
    </row>
    <row r="41" spans="1:13" hidden="1" x14ac:dyDescent="0.2">
      <c r="A41" s="115" t="s">
        <v>52</v>
      </c>
      <c r="B41" s="85"/>
      <c r="C41" s="5"/>
      <c r="D41" s="75"/>
      <c r="E41" s="9"/>
      <c r="F41" s="6"/>
      <c r="G41" s="122">
        <f>H41+I41+J41+K41+L41+M41+M41</f>
        <v>0</v>
      </c>
      <c r="H41" s="125"/>
      <c r="I41" s="115"/>
      <c r="J41" s="115"/>
      <c r="K41" s="115"/>
      <c r="L41" s="115"/>
      <c r="M41" s="115"/>
    </row>
    <row r="42" spans="1:13" hidden="1" x14ac:dyDescent="0.2">
      <c r="A42" s="115" t="s">
        <v>53</v>
      </c>
      <c r="B42" s="85"/>
      <c r="C42" s="5"/>
      <c r="D42" s="63"/>
      <c r="E42" s="9"/>
      <c r="F42" s="6"/>
      <c r="G42" s="115"/>
      <c r="H42" s="125"/>
      <c r="I42" s="115"/>
      <c r="J42" s="115"/>
      <c r="K42" s="115"/>
      <c r="L42" s="115"/>
      <c r="M42" s="115"/>
    </row>
    <row r="43" spans="1:13" hidden="1" x14ac:dyDescent="0.2">
      <c r="A43" s="115" t="s">
        <v>508</v>
      </c>
      <c r="B43" s="85"/>
      <c r="C43" s="5"/>
      <c r="D43" s="63"/>
      <c r="E43" s="9"/>
      <c r="F43" s="6"/>
      <c r="G43" s="115"/>
      <c r="H43" s="125"/>
      <c r="I43" s="115"/>
      <c r="J43" s="115"/>
      <c r="K43" s="115"/>
      <c r="L43" s="115"/>
      <c r="M43" s="115"/>
    </row>
    <row r="44" spans="1:13" x14ac:dyDescent="0.2">
      <c r="A44" s="114" t="s">
        <v>55</v>
      </c>
      <c r="B44" s="84" t="s">
        <v>56</v>
      </c>
      <c r="C44" s="4"/>
      <c r="D44" s="137"/>
      <c r="E44" s="50"/>
      <c r="F44" s="50"/>
      <c r="G44" s="114">
        <f t="shared" ref="G44:M44" si="10">G45+G47+G48</f>
        <v>530000000</v>
      </c>
      <c r="H44" s="116">
        <f t="shared" si="10"/>
        <v>530000000</v>
      </c>
      <c r="I44" s="114">
        <f t="shared" si="10"/>
        <v>0</v>
      </c>
      <c r="J44" s="114">
        <f t="shared" si="10"/>
        <v>0</v>
      </c>
      <c r="K44" s="114">
        <f t="shared" si="10"/>
        <v>0</v>
      </c>
      <c r="L44" s="114">
        <f t="shared" si="10"/>
        <v>0</v>
      </c>
      <c r="M44" s="114">
        <f t="shared" si="10"/>
        <v>0</v>
      </c>
    </row>
    <row r="45" spans="1:13" ht="22.5" x14ac:dyDescent="0.2">
      <c r="A45" s="115" t="s">
        <v>57</v>
      </c>
      <c r="B45" s="85" t="s">
        <v>547</v>
      </c>
      <c r="C45" s="24">
        <v>10</v>
      </c>
      <c r="D45" s="75">
        <v>2021003520208</v>
      </c>
      <c r="E45" s="9">
        <v>2021520002181</v>
      </c>
      <c r="F45" s="6">
        <v>437736</v>
      </c>
      <c r="G45" s="141">
        <f>H45+I45+J45+K45+L45+M45+M45</f>
        <v>530000000</v>
      </c>
      <c r="H45" s="231">
        <v>530000000</v>
      </c>
      <c r="I45" s="161"/>
      <c r="J45" s="115"/>
      <c r="K45" s="115"/>
      <c r="L45" s="115"/>
      <c r="M45" s="115"/>
    </row>
    <row r="46" spans="1:13" hidden="1" x14ac:dyDescent="0.2">
      <c r="A46" s="115"/>
      <c r="B46" s="85"/>
      <c r="C46" s="5"/>
      <c r="D46" s="63"/>
      <c r="E46" s="9"/>
      <c r="F46" s="6"/>
      <c r="G46" s="126"/>
      <c r="H46" s="235"/>
      <c r="I46" s="161"/>
      <c r="J46" s="115"/>
      <c r="K46" s="115"/>
      <c r="L46" s="115"/>
      <c r="M46" s="115"/>
    </row>
    <row r="47" spans="1:13" hidden="1" x14ac:dyDescent="0.2">
      <c r="A47" s="115" t="s">
        <v>58</v>
      </c>
      <c r="B47" s="85"/>
      <c r="C47" s="5"/>
      <c r="D47" s="63"/>
      <c r="E47" s="9"/>
      <c r="F47" s="6"/>
      <c r="G47" s="115"/>
      <c r="H47" s="236"/>
      <c r="I47" s="115"/>
      <c r="J47" s="115"/>
      <c r="K47" s="115"/>
      <c r="L47" s="115"/>
      <c r="M47" s="115"/>
    </row>
    <row r="48" spans="1:13" hidden="1" x14ac:dyDescent="0.2">
      <c r="A48" s="115" t="s">
        <v>59</v>
      </c>
      <c r="B48" s="85"/>
      <c r="C48" s="5"/>
      <c r="D48" s="63"/>
      <c r="E48" s="9"/>
      <c r="F48" s="6"/>
      <c r="G48" s="115"/>
      <c r="H48" s="232"/>
      <c r="I48" s="115"/>
      <c r="J48" s="115"/>
      <c r="K48" s="115"/>
      <c r="L48" s="115"/>
      <c r="M48" s="115"/>
    </row>
    <row r="49" spans="1:13" x14ac:dyDescent="0.2">
      <c r="A49" s="112" t="s">
        <v>60</v>
      </c>
      <c r="B49" s="82" t="s">
        <v>61</v>
      </c>
      <c r="C49" s="2"/>
      <c r="D49" s="191"/>
      <c r="E49" s="48"/>
      <c r="F49" s="48"/>
      <c r="G49" s="172">
        <f t="shared" ref="G49:M49" si="11">+G50+G55+G65+G111</f>
        <v>111382504091.97075</v>
      </c>
      <c r="H49" s="237">
        <f t="shared" si="11"/>
        <v>75932894556.930756</v>
      </c>
      <c r="I49" s="172">
        <f t="shared" si="11"/>
        <v>28855516732</v>
      </c>
      <c r="J49" s="172">
        <f t="shared" si="11"/>
        <v>0</v>
      </c>
      <c r="K49" s="172">
        <f t="shared" si="11"/>
        <v>6594092803.04</v>
      </c>
      <c r="L49" s="172">
        <f t="shared" si="11"/>
        <v>0</v>
      </c>
      <c r="M49" s="172">
        <f t="shared" si="11"/>
        <v>0</v>
      </c>
    </row>
    <row r="50" spans="1:13" x14ac:dyDescent="0.2">
      <c r="A50" s="113" t="s">
        <v>62</v>
      </c>
      <c r="B50" s="83" t="s">
        <v>63</v>
      </c>
      <c r="C50" s="3"/>
      <c r="D50" s="192"/>
      <c r="E50" s="49"/>
      <c r="F50" s="49"/>
      <c r="G50" s="113">
        <f t="shared" ref="G50:M50" si="12">+G51</f>
        <v>0</v>
      </c>
      <c r="H50" s="228">
        <f t="shared" si="12"/>
        <v>0</v>
      </c>
      <c r="I50" s="113">
        <f t="shared" si="12"/>
        <v>0</v>
      </c>
      <c r="J50" s="113">
        <f t="shared" si="12"/>
        <v>0</v>
      </c>
      <c r="K50" s="113">
        <f t="shared" si="12"/>
        <v>0</v>
      </c>
      <c r="L50" s="113">
        <f t="shared" si="12"/>
        <v>0</v>
      </c>
      <c r="M50" s="113">
        <f t="shared" si="12"/>
        <v>0</v>
      </c>
    </row>
    <row r="51" spans="1:13" x14ac:dyDescent="0.2">
      <c r="A51" s="114" t="s">
        <v>64</v>
      </c>
      <c r="B51" s="84" t="s">
        <v>65</v>
      </c>
      <c r="C51" s="4"/>
      <c r="D51" s="137"/>
      <c r="E51" s="50"/>
      <c r="F51" s="50"/>
      <c r="G51" s="114">
        <f>G52+G53+G54</f>
        <v>0</v>
      </c>
      <c r="H51" s="116"/>
      <c r="I51" s="114"/>
      <c r="J51" s="114"/>
      <c r="K51" s="114"/>
      <c r="L51" s="114"/>
      <c r="M51" s="114"/>
    </row>
    <row r="52" spans="1:13" ht="14.25" hidden="1" customHeight="1" x14ac:dyDescent="0.2">
      <c r="A52" s="115" t="s">
        <v>66</v>
      </c>
      <c r="B52" s="85"/>
      <c r="C52" s="5"/>
      <c r="D52" s="63"/>
      <c r="E52" s="9"/>
      <c r="F52" s="6"/>
      <c r="G52" s="115">
        <f>H52+I52+J52+K52+L52+M52+M52</f>
        <v>0</v>
      </c>
      <c r="H52" s="125"/>
      <c r="I52" s="115"/>
      <c r="J52" s="115"/>
      <c r="K52" s="115"/>
      <c r="L52" s="115"/>
      <c r="M52" s="115"/>
    </row>
    <row r="53" spans="1:13" ht="14.25" hidden="1" customHeight="1" x14ac:dyDescent="0.2">
      <c r="A53" s="115" t="s">
        <v>67</v>
      </c>
      <c r="B53" s="85"/>
      <c r="C53" s="5"/>
      <c r="D53" s="63"/>
      <c r="E53" s="9"/>
      <c r="F53" s="6"/>
      <c r="G53" s="115"/>
      <c r="H53" s="125"/>
      <c r="I53" s="115"/>
      <c r="J53" s="115"/>
      <c r="K53" s="115"/>
      <c r="L53" s="115"/>
      <c r="M53" s="115"/>
    </row>
    <row r="54" spans="1:13" ht="14.25" hidden="1" customHeight="1" x14ac:dyDescent="0.2">
      <c r="A54" s="115" t="s">
        <v>68</v>
      </c>
      <c r="B54" s="85"/>
      <c r="C54" s="5"/>
      <c r="D54" s="63"/>
      <c r="E54" s="9"/>
      <c r="F54" s="6"/>
      <c r="G54" s="115"/>
      <c r="H54" s="125"/>
      <c r="I54" s="115"/>
      <c r="J54" s="115"/>
      <c r="K54" s="115"/>
      <c r="L54" s="115"/>
      <c r="M54" s="115"/>
    </row>
    <row r="55" spans="1:13" x14ac:dyDescent="0.2">
      <c r="A55" s="113" t="s">
        <v>69</v>
      </c>
      <c r="B55" s="83" t="s">
        <v>70</v>
      </c>
      <c r="C55" s="3"/>
      <c r="D55" s="192"/>
      <c r="E55" s="49"/>
      <c r="F55" s="49"/>
      <c r="G55" s="113">
        <f t="shared" ref="G55:M55" si="13">+G56+G60</f>
        <v>2225148695</v>
      </c>
      <c r="H55" s="228">
        <f t="shared" si="13"/>
        <v>1530000000</v>
      </c>
      <c r="I55" s="113">
        <f t="shared" si="13"/>
        <v>695148695</v>
      </c>
      <c r="J55" s="113">
        <f t="shared" si="13"/>
        <v>0</v>
      </c>
      <c r="K55" s="113">
        <f t="shared" si="13"/>
        <v>0</v>
      </c>
      <c r="L55" s="113">
        <f t="shared" si="13"/>
        <v>0</v>
      </c>
      <c r="M55" s="113">
        <f t="shared" si="13"/>
        <v>0</v>
      </c>
    </row>
    <row r="56" spans="1:13" ht="21" customHeight="1" x14ac:dyDescent="0.2">
      <c r="A56" s="114" t="s">
        <v>71</v>
      </c>
      <c r="B56" s="84" t="s">
        <v>72</v>
      </c>
      <c r="C56" s="4"/>
      <c r="D56" s="137"/>
      <c r="E56" s="50"/>
      <c r="F56" s="50"/>
      <c r="G56" s="114">
        <f t="shared" ref="G56:M56" si="14">G57+G58+G59</f>
        <v>1530000000</v>
      </c>
      <c r="H56" s="116">
        <f t="shared" si="14"/>
        <v>1530000000</v>
      </c>
      <c r="I56" s="114">
        <f t="shared" si="14"/>
        <v>0</v>
      </c>
      <c r="J56" s="114">
        <f t="shared" si="14"/>
        <v>0</v>
      </c>
      <c r="K56" s="114">
        <f t="shared" si="14"/>
        <v>0</v>
      </c>
      <c r="L56" s="114">
        <f t="shared" si="14"/>
        <v>0</v>
      </c>
      <c r="M56" s="114">
        <f t="shared" si="14"/>
        <v>0</v>
      </c>
    </row>
    <row r="57" spans="1:13" ht="22.5" x14ac:dyDescent="0.2">
      <c r="A57" s="115" t="s">
        <v>73</v>
      </c>
      <c r="B57" s="85" t="s">
        <v>538</v>
      </c>
      <c r="C57" s="24">
        <v>11</v>
      </c>
      <c r="D57" s="75">
        <v>2021003520201</v>
      </c>
      <c r="E57" s="9">
        <v>2021520002223</v>
      </c>
      <c r="F57" s="42">
        <v>439277</v>
      </c>
      <c r="G57" s="122">
        <f>H57+I57+J57+K57+L57+M57+M57</f>
        <v>50000000</v>
      </c>
      <c r="H57" s="155">
        <v>50000000</v>
      </c>
      <c r="I57" s="115"/>
      <c r="J57" s="115"/>
      <c r="K57" s="115"/>
      <c r="L57" s="115"/>
      <c r="M57" s="115"/>
    </row>
    <row r="58" spans="1:13" x14ac:dyDescent="0.2">
      <c r="A58" s="115" t="s">
        <v>74</v>
      </c>
      <c r="B58" s="85" t="s">
        <v>555</v>
      </c>
      <c r="C58" s="24">
        <v>12</v>
      </c>
      <c r="D58" s="75">
        <v>2021003520213</v>
      </c>
      <c r="E58" s="9">
        <v>2021520002215</v>
      </c>
      <c r="F58" s="6">
        <v>439881</v>
      </c>
      <c r="G58" s="122">
        <f>H58+I58+J58+K58+L58+M58+M58</f>
        <v>1480000000</v>
      </c>
      <c r="H58" s="155">
        <v>1480000000</v>
      </c>
      <c r="I58" s="115"/>
      <c r="J58" s="115"/>
      <c r="K58" s="115"/>
      <c r="L58" s="115"/>
      <c r="M58" s="115"/>
    </row>
    <row r="59" spans="1:13" hidden="1" x14ac:dyDescent="0.2">
      <c r="A59" s="115" t="s">
        <v>75</v>
      </c>
      <c r="B59" s="85"/>
      <c r="C59" s="5"/>
      <c r="D59" s="63"/>
      <c r="E59" s="9"/>
      <c r="F59" s="6"/>
      <c r="G59" s="115"/>
      <c r="H59" s="125"/>
      <c r="I59" s="115"/>
      <c r="J59" s="115"/>
      <c r="K59" s="115"/>
      <c r="L59" s="115"/>
      <c r="M59" s="115"/>
    </row>
    <row r="60" spans="1:13" x14ac:dyDescent="0.2">
      <c r="A60" s="114" t="s">
        <v>76</v>
      </c>
      <c r="B60" s="84" t="s">
        <v>77</v>
      </c>
      <c r="C60" s="4"/>
      <c r="D60" s="137"/>
      <c r="E60" s="50"/>
      <c r="F60" s="50"/>
      <c r="G60" s="114">
        <f t="shared" ref="G60:M60" si="15">G61+G63+G64</f>
        <v>695148695</v>
      </c>
      <c r="H60" s="116">
        <f t="shared" si="15"/>
        <v>0</v>
      </c>
      <c r="I60" s="114">
        <f t="shared" si="15"/>
        <v>695148695</v>
      </c>
      <c r="J60" s="114">
        <f t="shared" si="15"/>
        <v>0</v>
      </c>
      <c r="K60" s="114">
        <f t="shared" si="15"/>
        <v>0</v>
      </c>
      <c r="L60" s="114">
        <f t="shared" si="15"/>
        <v>0</v>
      </c>
      <c r="M60" s="114">
        <f t="shared" si="15"/>
        <v>0</v>
      </c>
    </row>
    <row r="61" spans="1:13" ht="33.75" x14ac:dyDescent="0.2">
      <c r="A61" s="115" t="s">
        <v>78</v>
      </c>
      <c r="B61" s="85" t="s">
        <v>619</v>
      </c>
      <c r="C61" s="24">
        <v>13</v>
      </c>
      <c r="D61" s="196">
        <v>2021003520258</v>
      </c>
      <c r="E61" s="130">
        <v>2021520002125</v>
      </c>
      <c r="F61" s="6">
        <v>439527</v>
      </c>
      <c r="G61" s="115">
        <f>H61+I61+J61+K61+L61+M61+M61</f>
        <v>695148695</v>
      </c>
      <c r="H61" s="125"/>
      <c r="I61" s="115">
        <v>695148695</v>
      </c>
      <c r="J61" s="115"/>
      <c r="K61" s="115"/>
      <c r="L61" s="115"/>
      <c r="M61" s="115"/>
    </row>
    <row r="62" spans="1:13" hidden="1" x14ac:dyDescent="0.2">
      <c r="A62" s="115"/>
      <c r="B62" s="85"/>
      <c r="C62" s="5"/>
      <c r="D62" s="197"/>
      <c r="E62" s="37"/>
      <c r="F62" s="6"/>
      <c r="G62" s="115"/>
      <c r="H62" s="125"/>
      <c r="I62" s="115"/>
      <c r="J62" s="115"/>
      <c r="K62" s="115"/>
      <c r="L62" s="115"/>
      <c r="M62" s="115"/>
    </row>
    <row r="63" spans="1:13" hidden="1" x14ac:dyDescent="0.2">
      <c r="A63" s="115" t="s">
        <v>79</v>
      </c>
      <c r="B63" s="85"/>
      <c r="C63" s="5"/>
      <c r="D63" s="63"/>
      <c r="E63" s="9"/>
      <c r="F63" s="6"/>
      <c r="G63" s="115"/>
      <c r="H63" s="125"/>
      <c r="I63" s="115"/>
      <c r="J63" s="115"/>
      <c r="K63" s="115"/>
      <c r="L63" s="115"/>
      <c r="M63" s="115"/>
    </row>
    <row r="64" spans="1:13" hidden="1" x14ac:dyDescent="0.2">
      <c r="A64" s="115" t="s">
        <v>80</v>
      </c>
      <c r="B64" s="85"/>
      <c r="C64" s="5"/>
      <c r="D64" s="63"/>
      <c r="E64" s="9"/>
      <c r="F64" s="6"/>
      <c r="G64" s="115"/>
      <c r="H64" s="125"/>
      <c r="I64" s="115"/>
      <c r="J64" s="115"/>
      <c r="K64" s="115"/>
      <c r="L64" s="115"/>
      <c r="M64" s="115"/>
    </row>
    <row r="65" spans="1:13" x14ac:dyDescent="0.2">
      <c r="A65" s="113" t="s">
        <v>81</v>
      </c>
      <c r="B65" s="83" t="s">
        <v>82</v>
      </c>
      <c r="C65" s="3"/>
      <c r="D65" s="192"/>
      <c r="E65" s="49"/>
      <c r="F65" s="49"/>
      <c r="G65" s="113">
        <f t="shared" ref="G65:M65" si="16">+G66+G70+G74+G78+G82+G86+G90+G94+G96</f>
        <v>102043887185.97075</v>
      </c>
      <c r="H65" s="228">
        <f t="shared" si="16"/>
        <v>67289426345.930748</v>
      </c>
      <c r="I65" s="113">
        <f t="shared" si="16"/>
        <v>28160368037</v>
      </c>
      <c r="J65" s="113">
        <f t="shared" si="16"/>
        <v>0</v>
      </c>
      <c r="K65" s="113">
        <f t="shared" si="16"/>
        <v>6594092803.04</v>
      </c>
      <c r="L65" s="113">
        <f t="shared" si="16"/>
        <v>0</v>
      </c>
      <c r="M65" s="113">
        <f t="shared" si="16"/>
        <v>0</v>
      </c>
    </row>
    <row r="66" spans="1:13" x14ac:dyDescent="0.2">
      <c r="A66" s="114" t="s">
        <v>510</v>
      </c>
      <c r="B66" s="84" t="s">
        <v>83</v>
      </c>
      <c r="C66" s="4"/>
      <c r="D66" s="137"/>
      <c r="E66" s="50"/>
      <c r="F66" s="50"/>
      <c r="G66" s="114">
        <f t="shared" ref="G66:M66" si="17">G67+G68+G69</f>
        <v>4782814413</v>
      </c>
      <c r="H66" s="116">
        <f t="shared" si="17"/>
        <v>0</v>
      </c>
      <c r="I66" s="114">
        <f t="shared" si="17"/>
        <v>4782814413</v>
      </c>
      <c r="J66" s="114">
        <f t="shared" si="17"/>
        <v>0</v>
      </c>
      <c r="K66" s="114">
        <f t="shared" si="17"/>
        <v>0</v>
      </c>
      <c r="L66" s="114">
        <f t="shared" si="17"/>
        <v>0</v>
      </c>
      <c r="M66" s="114">
        <f t="shared" si="17"/>
        <v>0</v>
      </c>
    </row>
    <row r="67" spans="1:13" ht="33" customHeight="1" x14ac:dyDescent="0.2">
      <c r="A67" s="115" t="s">
        <v>84</v>
      </c>
      <c r="B67" s="90" t="s">
        <v>620</v>
      </c>
      <c r="C67" s="174">
        <v>14</v>
      </c>
      <c r="D67" s="75">
        <v>2021003520259</v>
      </c>
      <c r="E67" s="9">
        <v>2021520002126</v>
      </c>
      <c r="F67" s="6">
        <v>437712</v>
      </c>
      <c r="G67" s="115">
        <f>H67+I67+J67+K67+L67+M67+M67</f>
        <v>4782814413</v>
      </c>
      <c r="H67" s="125"/>
      <c r="I67" s="115">
        <v>4782814413</v>
      </c>
      <c r="J67" s="115"/>
      <c r="K67" s="115"/>
      <c r="L67" s="115"/>
      <c r="M67" s="115"/>
    </row>
    <row r="68" spans="1:13" hidden="1" x14ac:dyDescent="0.2">
      <c r="A68" s="115" t="s">
        <v>85</v>
      </c>
      <c r="B68" s="85"/>
      <c r="C68" s="5"/>
      <c r="D68" s="63"/>
      <c r="E68" s="9"/>
      <c r="F68" s="6"/>
      <c r="G68" s="115"/>
      <c r="H68" s="125"/>
      <c r="I68" s="115"/>
      <c r="J68" s="115"/>
      <c r="K68" s="115"/>
      <c r="L68" s="115"/>
      <c r="M68" s="115"/>
    </row>
    <row r="69" spans="1:13" hidden="1" x14ac:dyDescent="0.2">
      <c r="A69" s="115" t="s">
        <v>86</v>
      </c>
      <c r="B69" s="85"/>
      <c r="C69" s="5"/>
      <c r="D69" s="63"/>
      <c r="E69" s="9"/>
      <c r="F69" s="6"/>
      <c r="G69" s="115"/>
      <c r="H69" s="125"/>
      <c r="I69" s="115"/>
      <c r="J69" s="115"/>
      <c r="K69" s="115"/>
      <c r="L69" s="115"/>
      <c r="M69" s="115"/>
    </row>
    <row r="70" spans="1:13" x14ac:dyDescent="0.2">
      <c r="A70" s="114" t="s">
        <v>87</v>
      </c>
      <c r="B70" s="84" t="s">
        <v>88</v>
      </c>
      <c r="C70" s="4"/>
      <c r="D70" s="198"/>
      <c r="E70" s="50"/>
      <c r="F70" s="50"/>
      <c r="G70" s="114">
        <f t="shared" ref="G70:M70" si="18">G71+G72+G73</f>
        <v>670000000</v>
      </c>
      <c r="H70" s="116">
        <f t="shared" si="18"/>
        <v>0</v>
      </c>
      <c r="I70" s="114">
        <f t="shared" si="18"/>
        <v>670000000</v>
      </c>
      <c r="J70" s="114">
        <f t="shared" si="18"/>
        <v>0</v>
      </c>
      <c r="K70" s="114">
        <f t="shared" si="18"/>
        <v>0</v>
      </c>
      <c r="L70" s="114">
        <f t="shared" si="18"/>
        <v>0</v>
      </c>
      <c r="M70" s="114">
        <f t="shared" si="18"/>
        <v>0</v>
      </c>
    </row>
    <row r="71" spans="1:13" ht="33.75" x14ac:dyDescent="0.2">
      <c r="A71" s="115" t="s">
        <v>89</v>
      </c>
      <c r="B71" s="85" t="s">
        <v>621</v>
      </c>
      <c r="C71" s="24">
        <v>15</v>
      </c>
      <c r="D71" s="75">
        <v>2021003520306</v>
      </c>
      <c r="E71" s="55">
        <v>2021520002144</v>
      </c>
      <c r="F71" s="6">
        <v>437716</v>
      </c>
      <c r="G71" s="115">
        <f>H71+I71+J71+K71+L71+M71+M71</f>
        <v>490000000</v>
      </c>
      <c r="H71" s="125"/>
      <c r="I71" s="115">
        <v>490000000</v>
      </c>
      <c r="J71" s="115"/>
      <c r="K71" s="115"/>
      <c r="L71" s="115"/>
      <c r="M71" s="115"/>
    </row>
    <row r="72" spans="1:13" ht="22.5" x14ac:dyDescent="0.2">
      <c r="A72" s="115" t="s">
        <v>90</v>
      </c>
      <c r="B72" s="85" t="s">
        <v>647</v>
      </c>
      <c r="C72" s="24">
        <v>16</v>
      </c>
      <c r="D72" s="75">
        <v>2021003520254</v>
      </c>
      <c r="E72" s="55">
        <v>2021520002232</v>
      </c>
      <c r="F72" s="6">
        <v>439039</v>
      </c>
      <c r="G72" s="115">
        <f>H72+I72+J72+K72+L72+M72+M72</f>
        <v>180000000</v>
      </c>
      <c r="H72" s="125"/>
      <c r="I72" s="115">
        <v>180000000</v>
      </c>
      <c r="J72" s="115"/>
      <c r="K72" s="115"/>
      <c r="L72" s="115"/>
      <c r="M72" s="115"/>
    </row>
    <row r="73" spans="1:13" hidden="1" x14ac:dyDescent="0.2">
      <c r="A73" s="115" t="s">
        <v>91</v>
      </c>
      <c r="B73" s="85"/>
      <c r="C73" s="5"/>
      <c r="D73" s="199"/>
      <c r="E73" s="9"/>
      <c r="F73" s="6"/>
      <c r="G73" s="115"/>
      <c r="H73" s="125"/>
      <c r="I73" s="115"/>
      <c r="J73" s="115"/>
      <c r="K73" s="115"/>
      <c r="L73" s="115"/>
      <c r="M73" s="115"/>
    </row>
    <row r="74" spans="1:13" x14ac:dyDescent="0.2">
      <c r="A74" s="114" t="s">
        <v>92</v>
      </c>
      <c r="B74" s="84" t="s">
        <v>93</v>
      </c>
      <c r="C74" s="4"/>
      <c r="D74" s="137"/>
      <c r="E74" s="50"/>
      <c r="F74" s="50"/>
      <c r="G74" s="114">
        <f t="shared" ref="G74:M74" si="19">G75+G76+G77</f>
        <v>1092834460</v>
      </c>
      <c r="H74" s="116">
        <f t="shared" si="19"/>
        <v>0</v>
      </c>
      <c r="I74" s="114">
        <f t="shared" si="19"/>
        <v>1092834460</v>
      </c>
      <c r="J74" s="114">
        <f t="shared" si="19"/>
        <v>0</v>
      </c>
      <c r="K74" s="114">
        <f t="shared" si="19"/>
        <v>0</v>
      </c>
      <c r="L74" s="114">
        <f t="shared" si="19"/>
        <v>0</v>
      </c>
      <c r="M74" s="114">
        <f t="shared" si="19"/>
        <v>0</v>
      </c>
    </row>
    <row r="75" spans="1:13" ht="22.5" x14ac:dyDescent="0.2">
      <c r="A75" s="115" t="s">
        <v>94</v>
      </c>
      <c r="B75" s="85" t="s">
        <v>622</v>
      </c>
      <c r="C75" s="24">
        <v>17</v>
      </c>
      <c r="D75" s="67">
        <v>2021003520291</v>
      </c>
      <c r="E75" s="9">
        <v>2021520002231</v>
      </c>
      <c r="F75" s="6">
        <v>440872</v>
      </c>
      <c r="G75" s="115">
        <f>H75+I75+J75+K75+L75+M75+M75</f>
        <v>1092834460</v>
      </c>
      <c r="H75" s="125"/>
      <c r="I75" s="115">
        <v>1092834460</v>
      </c>
      <c r="J75" s="115"/>
      <c r="K75" s="115"/>
      <c r="L75" s="115"/>
      <c r="M75" s="115"/>
    </row>
    <row r="76" spans="1:13" hidden="1" x14ac:dyDescent="0.2">
      <c r="A76" s="115" t="s">
        <v>95</v>
      </c>
      <c r="B76" s="85"/>
      <c r="C76" s="5"/>
      <c r="D76" s="63"/>
      <c r="E76" s="9"/>
      <c r="F76" s="6"/>
      <c r="G76" s="115"/>
      <c r="H76" s="125"/>
      <c r="I76" s="115"/>
      <c r="J76" s="115"/>
      <c r="K76" s="115"/>
      <c r="L76" s="115"/>
      <c r="M76" s="115"/>
    </row>
    <row r="77" spans="1:13" hidden="1" x14ac:dyDescent="0.2">
      <c r="A77" s="115" t="s">
        <v>96</v>
      </c>
      <c r="B77" s="85"/>
      <c r="C77" s="5"/>
      <c r="D77" s="63"/>
      <c r="E77" s="9"/>
      <c r="F77" s="6"/>
      <c r="G77" s="115"/>
      <c r="H77" s="125"/>
      <c r="I77" s="115"/>
      <c r="J77" s="115"/>
      <c r="K77" s="115"/>
      <c r="L77" s="115"/>
      <c r="M77" s="115"/>
    </row>
    <row r="78" spans="1:13" x14ac:dyDescent="0.2">
      <c r="A78" s="114" t="s">
        <v>97</v>
      </c>
      <c r="B78" s="84" t="s">
        <v>98</v>
      </c>
      <c r="C78" s="4"/>
      <c r="D78" s="137"/>
      <c r="E78" s="50"/>
      <c r="F78" s="50"/>
      <c r="G78" s="114">
        <f t="shared" ref="G78:M78" si="20">G79+G80+G81</f>
        <v>1044521989</v>
      </c>
      <c r="H78" s="116">
        <f t="shared" si="20"/>
        <v>0</v>
      </c>
      <c r="I78" s="114">
        <f t="shared" si="20"/>
        <v>1044521989</v>
      </c>
      <c r="J78" s="114">
        <f t="shared" si="20"/>
        <v>0</v>
      </c>
      <c r="K78" s="114">
        <f t="shared" si="20"/>
        <v>0</v>
      </c>
      <c r="L78" s="114">
        <f t="shared" si="20"/>
        <v>0</v>
      </c>
      <c r="M78" s="114">
        <f t="shared" si="20"/>
        <v>0</v>
      </c>
    </row>
    <row r="79" spans="1:13" ht="22.5" customHeight="1" x14ac:dyDescent="0.2">
      <c r="A79" s="115" t="s">
        <v>99</v>
      </c>
      <c r="B79" s="90" t="s">
        <v>623</v>
      </c>
      <c r="C79" s="174">
        <v>18</v>
      </c>
      <c r="D79" s="67">
        <v>2021003520276</v>
      </c>
      <c r="E79" s="9">
        <v>2021520002230</v>
      </c>
      <c r="F79" s="6">
        <v>440206</v>
      </c>
      <c r="G79" s="115">
        <f>H79+I79+J79+K79+L79+M79+M79</f>
        <v>1044521989</v>
      </c>
      <c r="H79" s="125"/>
      <c r="I79" s="115">
        <v>1044521989</v>
      </c>
      <c r="J79" s="115"/>
      <c r="K79" s="115"/>
      <c r="L79" s="115"/>
      <c r="M79" s="115"/>
    </row>
    <row r="80" spans="1:13" hidden="1" x14ac:dyDescent="0.2">
      <c r="A80" s="115" t="s">
        <v>100</v>
      </c>
      <c r="B80" s="85"/>
      <c r="C80" s="5"/>
      <c r="D80" s="63"/>
      <c r="E80" s="9"/>
      <c r="F80" s="6"/>
      <c r="G80" s="115"/>
      <c r="H80" s="125"/>
      <c r="I80" s="115"/>
      <c r="J80" s="115"/>
      <c r="K80" s="115"/>
      <c r="L80" s="115"/>
      <c r="M80" s="115"/>
    </row>
    <row r="81" spans="1:13" hidden="1" x14ac:dyDescent="0.2">
      <c r="A81" s="115" t="s">
        <v>101</v>
      </c>
      <c r="B81" s="85"/>
      <c r="C81" s="5"/>
      <c r="D81" s="63"/>
      <c r="E81" s="9"/>
      <c r="F81" s="6"/>
      <c r="G81" s="115"/>
      <c r="H81" s="125"/>
      <c r="I81" s="115"/>
      <c r="J81" s="115"/>
      <c r="K81" s="115"/>
      <c r="L81" s="115"/>
      <c r="M81" s="115"/>
    </row>
    <row r="82" spans="1:13" x14ac:dyDescent="0.2">
      <c r="A82" s="114" t="s">
        <v>102</v>
      </c>
      <c r="B82" s="84" t="s">
        <v>103</v>
      </c>
      <c r="C82" s="4"/>
      <c r="D82" s="198"/>
      <c r="E82" s="50"/>
      <c r="F82" s="50"/>
      <c r="G82" s="114">
        <f t="shared" ref="G82:M82" si="21">G83+G84+G85</f>
        <v>5617998637</v>
      </c>
      <c r="H82" s="116">
        <f t="shared" si="21"/>
        <v>0</v>
      </c>
      <c r="I82" s="114">
        <f t="shared" si="21"/>
        <v>2375835030</v>
      </c>
      <c r="J82" s="114">
        <f t="shared" si="21"/>
        <v>0</v>
      </c>
      <c r="K82" s="114">
        <f t="shared" si="21"/>
        <v>3242163607</v>
      </c>
      <c r="L82" s="114">
        <f t="shared" si="21"/>
        <v>0</v>
      </c>
      <c r="M82" s="114">
        <f t="shared" si="21"/>
        <v>0</v>
      </c>
    </row>
    <row r="83" spans="1:13" ht="26.25" customHeight="1" x14ac:dyDescent="0.2">
      <c r="A83" s="115" t="s">
        <v>104</v>
      </c>
      <c r="B83" s="164" t="s">
        <v>624</v>
      </c>
      <c r="C83" s="174">
        <v>19</v>
      </c>
      <c r="D83" s="67">
        <v>2021003520307</v>
      </c>
      <c r="E83" s="55">
        <v>2021520002233</v>
      </c>
      <c r="F83" s="6">
        <v>441915</v>
      </c>
      <c r="G83" s="115">
        <f>+H83+I83+J83+K83+M83</f>
        <v>3456148695</v>
      </c>
      <c r="H83" s="125"/>
      <c r="I83" s="115">
        <v>495148695</v>
      </c>
      <c r="J83" s="115"/>
      <c r="K83" s="115">
        <v>2961000000</v>
      </c>
      <c r="L83" s="115"/>
      <c r="M83" s="115"/>
    </row>
    <row r="84" spans="1:13" ht="25.5" customHeight="1" x14ac:dyDescent="0.2">
      <c r="A84" s="115" t="s">
        <v>105</v>
      </c>
      <c r="B84" s="169" t="s">
        <v>625</v>
      </c>
      <c r="C84" s="174">
        <v>20</v>
      </c>
      <c r="D84" s="67">
        <v>2021003520261</v>
      </c>
      <c r="E84" s="55"/>
      <c r="F84" s="6">
        <v>420202</v>
      </c>
      <c r="G84" s="115">
        <f>H84+I84+J84+K84+L84+M84+M84</f>
        <v>904329886</v>
      </c>
      <c r="H84" s="125"/>
      <c r="I84" s="115">
        <v>904329886</v>
      </c>
      <c r="J84" s="115"/>
      <c r="K84" s="115"/>
      <c r="L84" s="115"/>
      <c r="M84" s="115"/>
    </row>
    <row r="85" spans="1:13" ht="24" customHeight="1" x14ac:dyDescent="0.2">
      <c r="A85" s="115" t="s">
        <v>106</v>
      </c>
      <c r="B85" s="164" t="s">
        <v>626</v>
      </c>
      <c r="C85" s="174">
        <v>21</v>
      </c>
      <c r="D85" s="67">
        <v>2021003520297</v>
      </c>
      <c r="E85" s="55">
        <v>2021520002236</v>
      </c>
      <c r="F85" s="6">
        <v>438386</v>
      </c>
      <c r="G85" s="115">
        <f>+H85+I85+J85+K85+M85</f>
        <v>1257520056</v>
      </c>
      <c r="H85" s="125"/>
      <c r="I85" s="115">
        <v>976356449</v>
      </c>
      <c r="J85" s="115"/>
      <c r="K85" s="115">
        <v>281163607</v>
      </c>
      <c r="L85" s="115"/>
      <c r="M85" s="115"/>
    </row>
    <row r="86" spans="1:13" x14ac:dyDescent="0.2">
      <c r="A86" s="114" t="s">
        <v>107</v>
      </c>
      <c r="B86" s="84" t="s">
        <v>108</v>
      </c>
      <c r="C86" s="4"/>
      <c r="D86" s="200"/>
      <c r="E86" s="50"/>
      <c r="F86" s="50"/>
      <c r="G86" s="114">
        <f t="shared" ref="G86:M86" si="22">G87+G88+G89</f>
        <v>160000000</v>
      </c>
      <c r="H86" s="116">
        <f t="shared" si="22"/>
        <v>0</v>
      </c>
      <c r="I86" s="114">
        <f t="shared" si="22"/>
        <v>160000000</v>
      </c>
      <c r="J86" s="114">
        <f t="shared" si="22"/>
        <v>0</v>
      </c>
      <c r="K86" s="114">
        <f t="shared" si="22"/>
        <v>0</v>
      </c>
      <c r="L86" s="114">
        <f t="shared" si="22"/>
        <v>0</v>
      </c>
      <c r="M86" s="114">
        <f t="shared" si="22"/>
        <v>0</v>
      </c>
    </row>
    <row r="87" spans="1:13" ht="12" customHeight="1" x14ac:dyDescent="0.2">
      <c r="A87" s="115" t="s">
        <v>109</v>
      </c>
      <c r="B87" s="168" t="s">
        <v>627</v>
      </c>
      <c r="C87" s="175">
        <v>22</v>
      </c>
      <c r="D87" s="131">
        <v>2021003520269</v>
      </c>
      <c r="E87" s="9">
        <v>2021520002237</v>
      </c>
      <c r="F87" s="6" t="s">
        <v>651</v>
      </c>
      <c r="G87" s="115">
        <f>H87+I87+J87+K87+L87+M87+M87</f>
        <v>160000000</v>
      </c>
      <c r="H87" s="125"/>
      <c r="I87" s="115">
        <v>160000000</v>
      </c>
      <c r="J87" s="115"/>
      <c r="K87" s="115"/>
      <c r="L87" s="115"/>
      <c r="M87" s="115"/>
    </row>
    <row r="88" spans="1:13" hidden="1" x14ac:dyDescent="0.2">
      <c r="A88" s="115" t="s">
        <v>110</v>
      </c>
      <c r="B88" s="85"/>
      <c r="C88" s="5"/>
      <c r="D88" s="63"/>
      <c r="E88" s="9"/>
      <c r="F88" s="6"/>
      <c r="G88" s="115"/>
      <c r="H88" s="125"/>
      <c r="I88" s="115"/>
      <c r="J88" s="115"/>
      <c r="K88" s="115"/>
      <c r="L88" s="115"/>
      <c r="M88" s="115"/>
    </row>
    <row r="89" spans="1:13" hidden="1" x14ac:dyDescent="0.2">
      <c r="A89" s="115" t="s">
        <v>111</v>
      </c>
      <c r="B89" s="85"/>
      <c r="C89" s="5"/>
      <c r="D89" s="63"/>
      <c r="E89" s="9"/>
      <c r="F89" s="6"/>
      <c r="G89" s="115"/>
      <c r="H89" s="125"/>
      <c r="I89" s="115"/>
      <c r="J89" s="115"/>
      <c r="K89" s="115"/>
      <c r="L89" s="115"/>
      <c r="M89" s="115"/>
    </row>
    <row r="90" spans="1:13" x14ac:dyDescent="0.2">
      <c r="A90" s="114" t="s">
        <v>112</v>
      </c>
      <c r="B90" s="84" t="s">
        <v>113</v>
      </c>
      <c r="C90" s="4"/>
      <c r="D90" s="137"/>
      <c r="E90" s="50"/>
      <c r="F90" s="50"/>
      <c r="G90" s="114">
        <f t="shared" ref="G90:M90" si="23">G91+G92+G93</f>
        <v>330000000</v>
      </c>
      <c r="H90" s="116">
        <f t="shared" si="23"/>
        <v>0</v>
      </c>
      <c r="I90" s="114">
        <f t="shared" si="23"/>
        <v>330000000</v>
      </c>
      <c r="J90" s="114">
        <f t="shared" si="23"/>
        <v>0</v>
      </c>
      <c r="K90" s="114">
        <f t="shared" si="23"/>
        <v>0</v>
      </c>
      <c r="L90" s="114">
        <f t="shared" si="23"/>
        <v>0</v>
      </c>
      <c r="M90" s="114">
        <f t="shared" si="23"/>
        <v>0</v>
      </c>
    </row>
    <row r="91" spans="1:13" ht="22.5" x14ac:dyDescent="0.2">
      <c r="A91" s="115" t="s">
        <v>114</v>
      </c>
      <c r="B91" s="164" t="s">
        <v>628</v>
      </c>
      <c r="C91" s="24">
        <v>23</v>
      </c>
      <c r="D91" s="201">
        <v>2021003520292</v>
      </c>
      <c r="E91" s="9"/>
      <c r="F91" s="6">
        <v>431251</v>
      </c>
      <c r="G91" s="115">
        <f>H91+I91+J91+K91+L91+M91+M91</f>
        <v>330000000</v>
      </c>
      <c r="H91" s="125"/>
      <c r="I91" s="115">
        <v>330000000</v>
      </c>
      <c r="J91" s="115"/>
      <c r="K91" s="115"/>
      <c r="L91" s="115"/>
      <c r="M91" s="115"/>
    </row>
    <row r="92" spans="1:13" hidden="1" x14ac:dyDescent="0.2">
      <c r="A92" s="115" t="s">
        <v>115</v>
      </c>
      <c r="B92" s="85"/>
      <c r="C92" s="5"/>
      <c r="D92" s="63"/>
      <c r="E92" s="9"/>
      <c r="F92" s="6"/>
      <c r="G92" s="115"/>
      <c r="H92" s="125"/>
      <c r="I92" s="115"/>
      <c r="J92" s="115"/>
      <c r="K92" s="115"/>
      <c r="L92" s="115"/>
      <c r="M92" s="115"/>
    </row>
    <row r="93" spans="1:13" hidden="1" x14ac:dyDescent="0.2">
      <c r="A93" s="115" t="s">
        <v>116</v>
      </c>
      <c r="B93" s="85"/>
      <c r="C93" s="5"/>
      <c r="D93" s="63"/>
      <c r="E93" s="9"/>
      <c r="F93" s="6"/>
      <c r="G93" s="115"/>
      <c r="H93" s="125"/>
      <c r="I93" s="115"/>
      <c r="J93" s="115"/>
      <c r="K93" s="115"/>
      <c r="L93" s="115"/>
      <c r="M93" s="115"/>
    </row>
    <row r="94" spans="1:13" ht="24.75" customHeight="1" x14ac:dyDescent="0.2">
      <c r="A94" s="114" t="s">
        <v>117</v>
      </c>
      <c r="B94" s="84" t="s">
        <v>118</v>
      </c>
      <c r="C94" s="4"/>
      <c r="D94" s="198"/>
      <c r="E94" s="50"/>
      <c r="F94" s="50"/>
      <c r="G94" s="114">
        <f>+G95</f>
        <v>2236166369</v>
      </c>
      <c r="H94" s="116">
        <f t="shared" ref="H94:M94" si="24">+H95</f>
        <v>0</v>
      </c>
      <c r="I94" s="114">
        <f t="shared" si="24"/>
        <v>2236166369</v>
      </c>
      <c r="J94" s="114">
        <f t="shared" si="24"/>
        <v>0</v>
      </c>
      <c r="K94" s="114">
        <f t="shared" si="24"/>
        <v>0</v>
      </c>
      <c r="L94" s="114">
        <f t="shared" si="24"/>
        <v>0</v>
      </c>
      <c r="M94" s="114">
        <f t="shared" si="24"/>
        <v>0</v>
      </c>
    </row>
    <row r="95" spans="1:13" ht="22.5" x14ac:dyDescent="0.2">
      <c r="A95" s="115" t="s">
        <v>119</v>
      </c>
      <c r="B95" s="168" t="s">
        <v>629</v>
      </c>
      <c r="C95" s="24">
        <v>24</v>
      </c>
      <c r="D95" s="67">
        <v>2021003520293</v>
      </c>
      <c r="E95" s="55">
        <v>2021520002212</v>
      </c>
      <c r="F95" s="6">
        <v>438514</v>
      </c>
      <c r="G95" s="115">
        <f>H95+I95+J95+K95+L95+M95+M95</f>
        <v>2236166369</v>
      </c>
      <c r="H95" s="125"/>
      <c r="I95" s="115">
        <v>2236166369</v>
      </c>
      <c r="J95" s="115"/>
      <c r="K95" s="115"/>
      <c r="L95" s="115"/>
      <c r="M95" s="115"/>
    </row>
    <row r="96" spans="1:13" x14ac:dyDescent="0.2">
      <c r="A96" s="114" t="s">
        <v>120</v>
      </c>
      <c r="B96" s="91" t="s">
        <v>121</v>
      </c>
      <c r="C96" s="10"/>
      <c r="D96" s="202"/>
      <c r="E96" s="133"/>
      <c r="F96" s="50"/>
      <c r="G96" s="114">
        <f t="shared" ref="G96:M96" si="25">G97+G98+G99+G100+G101+G102+G103+G104+G105+G106+G109+G107+G108+G110</f>
        <v>86109551317.970749</v>
      </c>
      <c r="H96" s="116">
        <f t="shared" si="25"/>
        <v>67289426345.930748</v>
      </c>
      <c r="I96" s="114">
        <f t="shared" si="25"/>
        <v>15468195776</v>
      </c>
      <c r="J96" s="114">
        <f t="shared" si="25"/>
        <v>0</v>
      </c>
      <c r="K96" s="114">
        <f t="shared" si="25"/>
        <v>3351929196.04</v>
      </c>
      <c r="L96" s="114">
        <f t="shared" si="25"/>
        <v>0</v>
      </c>
      <c r="M96" s="114">
        <f t="shared" si="25"/>
        <v>0</v>
      </c>
    </row>
    <row r="97" spans="1:13" x14ac:dyDescent="0.2">
      <c r="A97" s="117" t="s">
        <v>122</v>
      </c>
      <c r="B97" s="92" t="s">
        <v>566</v>
      </c>
      <c r="C97" s="25">
        <v>25</v>
      </c>
      <c r="D97" s="67">
        <v>2021003520226</v>
      </c>
      <c r="E97" s="57">
        <v>2021520002152</v>
      </c>
      <c r="F97" s="56">
        <v>438865</v>
      </c>
      <c r="G97" s="115">
        <f t="shared" ref="G97:G110" si="26">H97+I97+J97+K97+L97+M97+M97</f>
        <v>2500000000</v>
      </c>
      <c r="H97" s="155">
        <v>2500000000</v>
      </c>
      <c r="I97" s="115"/>
      <c r="J97" s="115"/>
      <c r="K97" s="115"/>
      <c r="L97" s="115"/>
      <c r="M97" s="115"/>
    </row>
    <row r="98" spans="1:13" ht="22.5" x14ac:dyDescent="0.2">
      <c r="A98" s="117" t="s">
        <v>123</v>
      </c>
      <c r="B98" s="167" t="s">
        <v>632</v>
      </c>
      <c r="C98" s="25">
        <v>26</v>
      </c>
      <c r="D98" s="67">
        <v>2021003520299</v>
      </c>
      <c r="E98" s="41">
        <v>2021520002151</v>
      </c>
      <c r="F98" s="179" t="s">
        <v>652</v>
      </c>
      <c r="G98" s="115">
        <f t="shared" si="26"/>
        <v>1594126229</v>
      </c>
      <c r="H98" s="125">
        <v>1594126229</v>
      </c>
      <c r="I98" s="115"/>
      <c r="J98" s="115"/>
      <c r="K98" s="115"/>
      <c r="L98" s="115"/>
      <c r="M98" s="115"/>
    </row>
    <row r="99" spans="1:13" ht="12.75" customHeight="1" x14ac:dyDescent="0.2">
      <c r="A99" s="117" t="s">
        <v>124</v>
      </c>
      <c r="B99" s="164" t="s">
        <v>633</v>
      </c>
      <c r="C99" s="25">
        <v>27</v>
      </c>
      <c r="D99" s="67">
        <v>2021003520296</v>
      </c>
      <c r="E99" s="57"/>
      <c r="F99" s="179">
        <v>441694</v>
      </c>
      <c r="G99" s="115">
        <f t="shared" si="26"/>
        <v>762808041</v>
      </c>
      <c r="H99" s="125">
        <v>600000000</v>
      </c>
      <c r="I99" s="115">
        <v>162808041</v>
      </c>
      <c r="J99" s="115"/>
      <c r="K99" s="115"/>
      <c r="L99" s="115"/>
      <c r="M99" s="115"/>
    </row>
    <row r="100" spans="1:13" x14ac:dyDescent="0.2">
      <c r="A100" s="117" t="s">
        <v>125</v>
      </c>
      <c r="B100" s="164" t="s">
        <v>634</v>
      </c>
      <c r="C100" s="25">
        <v>28</v>
      </c>
      <c r="D100" s="67">
        <v>2021003520300</v>
      </c>
      <c r="E100" s="57">
        <v>2021520002206</v>
      </c>
      <c r="F100" s="179">
        <v>440331</v>
      </c>
      <c r="G100" s="115">
        <f t="shared" si="26"/>
        <v>105000000</v>
      </c>
      <c r="H100" s="125">
        <v>105000000</v>
      </c>
      <c r="I100" s="115"/>
      <c r="J100" s="115"/>
      <c r="K100" s="115"/>
      <c r="L100" s="115"/>
      <c r="M100" s="115"/>
    </row>
    <row r="101" spans="1:13" ht="22.5" x14ac:dyDescent="0.2">
      <c r="A101" s="117" t="s">
        <v>126</v>
      </c>
      <c r="B101" s="164" t="s">
        <v>635</v>
      </c>
      <c r="C101" s="25">
        <v>29</v>
      </c>
      <c r="D101" s="67">
        <v>2021003520294</v>
      </c>
      <c r="E101" s="57"/>
      <c r="F101" s="179">
        <v>438300</v>
      </c>
      <c r="G101" s="115">
        <f t="shared" si="26"/>
        <v>313010761</v>
      </c>
      <c r="H101" s="125"/>
      <c r="I101" s="115">
        <v>313010761</v>
      </c>
      <c r="J101" s="115"/>
      <c r="K101" s="115"/>
      <c r="L101" s="115"/>
      <c r="M101" s="115"/>
    </row>
    <row r="102" spans="1:13" x14ac:dyDescent="0.2">
      <c r="A102" s="117" t="s">
        <v>127</v>
      </c>
      <c r="B102" s="164" t="s">
        <v>636</v>
      </c>
      <c r="C102" s="25">
        <v>30</v>
      </c>
      <c r="D102" s="67">
        <v>2021003520295</v>
      </c>
      <c r="E102" s="58">
        <v>2021520002251</v>
      </c>
      <c r="F102" s="179" t="s">
        <v>653</v>
      </c>
      <c r="G102" s="115">
        <f t="shared" si="26"/>
        <v>1396198187.2</v>
      </c>
      <c r="H102" s="125">
        <v>706524161.20000005</v>
      </c>
      <c r="I102" s="115">
        <v>689674026</v>
      </c>
      <c r="J102" s="115"/>
      <c r="K102" s="115"/>
      <c r="L102" s="115"/>
      <c r="M102" s="115"/>
    </row>
    <row r="103" spans="1:13" ht="22.5" x14ac:dyDescent="0.2">
      <c r="A103" s="117" t="s">
        <v>128</v>
      </c>
      <c r="B103" s="164" t="s">
        <v>637</v>
      </c>
      <c r="C103" s="25">
        <v>31</v>
      </c>
      <c r="D103" s="166">
        <v>2021003520275</v>
      </c>
      <c r="E103" s="223">
        <v>2021520002249</v>
      </c>
      <c r="F103" s="179">
        <v>440198</v>
      </c>
      <c r="G103" s="115">
        <f t="shared" si="26"/>
        <v>930706000</v>
      </c>
      <c r="H103" s="125">
        <v>930706000</v>
      </c>
      <c r="I103" s="115"/>
      <c r="J103" s="115"/>
      <c r="K103" s="115"/>
      <c r="L103" s="115"/>
      <c r="M103" s="115"/>
    </row>
    <row r="104" spans="1:13" ht="22.5" x14ac:dyDescent="0.2">
      <c r="A104" s="117" t="s">
        <v>129</v>
      </c>
      <c r="B104" s="164" t="s">
        <v>638</v>
      </c>
      <c r="C104" s="25">
        <v>32</v>
      </c>
      <c r="D104" s="166">
        <v>2021003520277</v>
      </c>
      <c r="E104" s="59">
        <v>2021520002202</v>
      </c>
      <c r="F104" s="179">
        <v>440429</v>
      </c>
      <c r="G104" s="115">
        <f t="shared" si="26"/>
        <v>80000000</v>
      </c>
      <c r="H104" s="125">
        <v>80000000</v>
      </c>
      <c r="I104" s="115"/>
      <c r="J104" s="115"/>
      <c r="K104" s="115"/>
      <c r="L104" s="115"/>
      <c r="M104" s="115"/>
    </row>
    <row r="105" spans="1:13" ht="22.5" x14ac:dyDescent="0.2">
      <c r="A105" s="117" t="s">
        <v>130</v>
      </c>
      <c r="B105" s="46" t="s">
        <v>639</v>
      </c>
      <c r="C105" s="25">
        <v>33</v>
      </c>
      <c r="D105" s="67">
        <v>2021003520308</v>
      </c>
      <c r="E105" s="59">
        <v>2021520002225</v>
      </c>
      <c r="F105" s="179">
        <v>438571</v>
      </c>
      <c r="G105" s="115">
        <f t="shared" si="26"/>
        <v>70971842448.770752</v>
      </c>
      <c r="H105" s="125">
        <v>60773069955.730751</v>
      </c>
      <c r="I105" s="115">
        <v>6846843297</v>
      </c>
      <c r="J105" s="115"/>
      <c r="K105" s="115">
        <v>3351929196.04</v>
      </c>
      <c r="L105" s="115"/>
      <c r="M105" s="115"/>
    </row>
    <row r="106" spans="1:13" ht="22.5" x14ac:dyDescent="0.2">
      <c r="A106" s="117" t="s">
        <v>131</v>
      </c>
      <c r="B106" s="168" t="s">
        <v>640</v>
      </c>
      <c r="C106" s="25">
        <v>34</v>
      </c>
      <c r="D106" s="67">
        <v>2021003520270</v>
      </c>
      <c r="E106" s="59">
        <v>2021520002261</v>
      </c>
      <c r="F106" s="179">
        <v>439177</v>
      </c>
      <c r="G106" s="115">
        <f t="shared" si="26"/>
        <v>3189830650</v>
      </c>
      <c r="H106" s="125"/>
      <c r="I106" s="115">
        <v>3189830650</v>
      </c>
      <c r="J106" s="115"/>
      <c r="K106" s="115"/>
      <c r="L106" s="115"/>
      <c r="M106" s="115"/>
    </row>
    <row r="107" spans="1:13" x14ac:dyDescent="0.2">
      <c r="A107" s="117" t="s">
        <v>132</v>
      </c>
      <c r="B107" s="168" t="s">
        <v>641</v>
      </c>
      <c r="C107" s="25">
        <v>35</v>
      </c>
      <c r="D107" s="67">
        <v>2021003520274</v>
      </c>
      <c r="E107" s="59">
        <v>2021520002209</v>
      </c>
      <c r="F107" s="165">
        <v>438015</v>
      </c>
      <c r="G107" s="115">
        <f t="shared" si="26"/>
        <v>934719024</v>
      </c>
      <c r="H107" s="125"/>
      <c r="I107" s="115">
        <v>934719024</v>
      </c>
      <c r="J107" s="123"/>
      <c r="K107" s="123"/>
      <c r="L107" s="123"/>
      <c r="M107" s="123"/>
    </row>
    <row r="108" spans="1:13" ht="22.5" x14ac:dyDescent="0.2">
      <c r="A108" s="117" t="s">
        <v>509</v>
      </c>
      <c r="B108" s="164" t="s">
        <v>642</v>
      </c>
      <c r="C108" s="25">
        <v>36</v>
      </c>
      <c r="D108" s="67">
        <v>2021003520303</v>
      </c>
      <c r="E108" s="59">
        <v>2021520002271</v>
      </c>
      <c r="F108" s="165">
        <v>442270</v>
      </c>
      <c r="G108" s="115">
        <f t="shared" si="26"/>
        <v>749648695</v>
      </c>
      <c r="H108" s="125"/>
      <c r="I108" s="115">
        <v>749648695</v>
      </c>
      <c r="J108" s="123"/>
      <c r="K108" s="123"/>
      <c r="L108" s="123"/>
      <c r="M108" s="123"/>
    </row>
    <row r="109" spans="1:13" x14ac:dyDescent="0.2">
      <c r="A109" s="117" t="s">
        <v>630</v>
      </c>
      <c r="B109" s="164" t="s">
        <v>643</v>
      </c>
      <c r="C109" s="25">
        <v>37</v>
      </c>
      <c r="D109" s="67">
        <v>2021003520298</v>
      </c>
      <c r="E109" s="73">
        <v>2021520002264</v>
      </c>
      <c r="F109" s="165">
        <v>437729</v>
      </c>
      <c r="G109" s="115">
        <f t="shared" si="26"/>
        <v>1729482416</v>
      </c>
      <c r="H109" s="125"/>
      <c r="I109" s="115">
        <v>1729482416</v>
      </c>
      <c r="J109" s="115"/>
      <c r="K109" s="115"/>
      <c r="L109" s="115"/>
      <c r="M109" s="115"/>
    </row>
    <row r="110" spans="1:13" ht="27.75" customHeight="1" x14ac:dyDescent="0.2">
      <c r="A110" s="117" t="s">
        <v>631</v>
      </c>
      <c r="B110" s="168" t="s">
        <v>644</v>
      </c>
      <c r="C110" s="25">
        <v>38</v>
      </c>
      <c r="D110" s="67">
        <v>2021003520302</v>
      </c>
      <c r="E110" s="51">
        <v>2021520002250</v>
      </c>
      <c r="F110" s="180">
        <v>439228</v>
      </c>
      <c r="G110" s="115">
        <f t="shared" si="26"/>
        <v>852178866</v>
      </c>
      <c r="H110" s="125"/>
      <c r="I110" s="115">
        <v>852178866</v>
      </c>
      <c r="J110" s="163"/>
      <c r="K110" s="163"/>
      <c r="L110" s="163"/>
      <c r="M110" s="163"/>
    </row>
    <row r="111" spans="1:13" x14ac:dyDescent="0.2">
      <c r="A111" s="113" t="s">
        <v>133</v>
      </c>
      <c r="B111" s="94" t="s">
        <v>134</v>
      </c>
      <c r="C111" s="12"/>
      <c r="D111" s="203"/>
      <c r="E111" s="132"/>
      <c r="F111" s="132"/>
      <c r="G111" s="145">
        <f t="shared" ref="G111:M111" si="27">+G112+G116+G121+G125+G129+G134</f>
        <v>7113468211</v>
      </c>
      <c r="H111" s="238">
        <f t="shared" si="27"/>
        <v>7113468211</v>
      </c>
      <c r="I111" s="145">
        <f t="shared" si="27"/>
        <v>0</v>
      </c>
      <c r="J111" s="145">
        <f t="shared" si="27"/>
        <v>0</v>
      </c>
      <c r="K111" s="145">
        <f t="shared" si="27"/>
        <v>0</v>
      </c>
      <c r="L111" s="145">
        <f t="shared" si="27"/>
        <v>0</v>
      </c>
      <c r="M111" s="145">
        <f t="shared" si="27"/>
        <v>0</v>
      </c>
    </row>
    <row r="112" spans="1:13" ht="15" customHeight="1" x14ac:dyDescent="0.2">
      <c r="A112" s="114" t="s">
        <v>135</v>
      </c>
      <c r="B112" s="91" t="s">
        <v>136</v>
      </c>
      <c r="C112" s="22"/>
      <c r="D112" s="198"/>
      <c r="E112" s="133"/>
      <c r="F112" s="133"/>
      <c r="G112" s="146">
        <f t="shared" ref="G112:M112" si="28">G113+G114+G115</f>
        <v>2216790587</v>
      </c>
      <c r="H112" s="239">
        <f t="shared" si="28"/>
        <v>2216790587</v>
      </c>
      <c r="I112" s="146">
        <f t="shared" si="28"/>
        <v>0</v>
      </c>
      <c r="J112" s="146">
        <f t="shared" si="28"/>
        <v>0</v>
      </c>
      <c r="K112" s="146">
        <f t="shared" si="28"/>
        <v>0</v>
      </c>
      <c r="L112" s="146">
        <f t="shared" si="28"/>
        <v>0</v>
      </c>
      <c r="M112" s="146">
        <f t="shared" si="28"/>
        <v>0</v>
      </c>
    </row>
    <row r="113" spans="1:15" ht="22.5" x14ac:dyDescent="0.2">
      <c r="A113" s="118" t="s">
        <v>137</v>
      </c>
      <c r="B113" s="93" t="s">
        <v>593</v>
      </c>
      <c r="C113" s="29">
        <v>39</v>
      </c>
      <c r="D113" s="204">
        <v>2021003520256</v>
      </c>
      <c r="E113" s="223">
        <v>2021520002276</v>
      </c>
      <c r="F113" s="31">
        <v>440926</v>
      </c>
      <c r="G113" s="144">
        <f>H113+I113+J113+K113+L113+M113+M113</f>
        <v>114347712</v>
      </c>
      <c r="H113" s="240">
        <v>114347712</v>
      </c>
      <c r="I113" s="128"/>
      <c r="J113" s="128"/>
      <c r="K113" s="128"/>
      <c r="L113" s="128"/>
      <c r="M113" s="128"/>
      <c r="N113" s="263"/>
      <c r="O113" s="263"/>
    </row>
    <row r="114" spans="1:15" s="45" customFormat="1" x14ac:dyDescent="0.2">
      <c r="A114" s="119" t="s">
        <v>138</v>
      </c>
      <c r="B114" s="257" t="s">
        <v>597</v>
      </c>
      <c r="C114" s="25">
        <v>40</v>
      </c>
      <c r="D114" s="205">
        <v>2021003520272</v>
      </c>
      <c r="E114" s="70">
        <v>2021520002274</v>
      </c>
      <c r="F114" s="74">
        <v>440873</v>
      </c>
      <c r="G114" s="144">
        <f>H114+I114+J114+K114+L114+M114+M114</f>
        <v>2102442875</v>
      </c>
      <c r="H114" s="181">
        <v>2102442875</v>
      </c>
      <c r="I114" s="119"/>
      <c r="J114" s="119"/>
      <c r="K114" s="119"/>
      <c r="L114" s="119"/>
      <c r="M114" s="119"/>
    </row>
    <row r="115" spans="1:15" s="45" customFormat="1" hidden="1" x14ac:dyDescent="0.2">
      <c r="A115" s="119" t="s">
        <v>139</v>
      </c>
      <c r="B115" s="96"/>
      <c r="C115" s="11"/>
      <c r="D115" s="206"/>
      <c r="E115" s="183"/>
      <c r="F115" s="13"/>
      <c r="G115" s="119"/>
      <c r="H115" s="241"/>
      <c r="I115" s="119"/>
      <c r="J115" s="119"/>
      <c r="K115" s="119"/>
      <c r="L115" s="119"/>
      <c r="M115" s="119"/>
    </row>
    <row r="116" spans="1:15" x14ac:dyDescent="0.2">
      <c r="A116" s="120" t="s">
        <v>140</v>
      </c>
      <c r="B116" s="97" t="s">
        <v>141</v>
      </c>
      <c r="C116" s="14"/>
      <c r="D116" s="207"/>
      <c r="E116" s="184"/>
      <c r="F116" s="134"/>
      <c r="G116" s="147">
        <f t="shared" ref="G116:M116" si="29">G117+G119+G120</f>
        <v>1822360056</v>
      </c>
      <c r="H116" s="242">
        <f t="shared" si="29"/>
        <v>1822360056</v>
      </c>
      <c r="I116" s="147">
        <f t="shared" si="29"/>
        <v>0</v>
      </c>
      <c r="J116" s="147">
        <f t="shared" si="29"/>
        <v>0</v>
      </c>
      <c r="K116" s="147">
        <f t="shared" si="29"/>
        <v>0</v>
      </c>
      <c r="L116" s="147">
        <f t="shared" si="29"/>
        <v>0</v>
      </c>
      <c r="M116" s="147">
        <f t="shared" si="29"/>
        <v>0</v>
      </c>
    </row>
    <row r="117" spans="1:15" ht="33.75" x14ac:dyDescent="0.2">
      <c r="A117" s="121" t="s">
        <v>142</v>
      </c>
      <c r="B117" s="98" t="s">
        <v>579</v>
      </c>
      <c r="C117" s="24">
        <v>41</v>
      </c>
      <c r="D117" s="208">
        <v>2021003520247</v>
      </c>
      <c r="E117" s="37">
        <v>2021520002218</v>
      </c>
      <c r="F117" s="6">
        <v>440262</v>
      </c>
      <c r="G117" s="122">
        <f>H117+I117+J117+K117+L117+M117+M117</f>
        <v>1822360056</v>
      </c>
      <c r="H117" s="181">
        <v>1822360056</v>
      </c>
      <c r="I117" s="115"/>
      <c r="J117" s="115"/>
      <c r="K117" s="115"/>
      <c r="L117" s="115"/>
      <c r="M117" s="115"/>
    </row>
    <row r="118" spans="1:15" hidden="1" x14ac:dyDescent="0.2">
      <c r="A118" s="115"/>
      <c r="B118" s="85"/>
      <c r="C118" s="5"/>
      <c r="D118" s="63"/>
      <c r="E118" s="9"/>
      <c r="F118" s="6"/>
      <c r="G118" s="115"/>
      <c r="H118" s="125"/>
      <c r="I118" s="115"/>
      <c r="J118" s="115"/>
      <c r="K118" s="115"/>
      <c r="L118" s="115"/>
      <c r="M118" s="115"/>
    </row>
    <row r="119" spans="1:15" hidden="1" x14ac:dyDescent="0.2">
      <c r="A119" s="115" t="s">
        <v>143</v>
      </c>
      <c r="B119" s="85"/>
      <c r="C119" s="24">
        <v>42</v>
      </c>
      <c r="D119" s="209"/>
      <c r="E119" s="37"/>
      <c r="F119" s="6"/>
      <c r="G119" s="122">
        <f>H119+I119+J119+K119+L119+M119+M119</f>
        <v>0</v>
      </c>
      <c r="H119" s="125"/>
      <c r="I119" s="115"/>
      <c r="J119" s="115"/>
      <c r="K119" s="115"/>
      <c r="L119" s="115"/>
      <c r="M119" s="115"/>
    </row>
    <row r="120" spans="1:15" hidden="1" x14ac:dyDescent="0.2">
      <c r="A120" s="115" t="s">
        <v>144</v>
      </c>
      <c r="B120" s="98"/>
      <c r="C120" s="24">
        <v>43</v>
      </c>
      <c r="D120" s="66"/>
      <c r="E120" s="65"/>
      <c r="F120" s="42"/>
      <c r="G120" s="122">
        <f>H120+I120+J120+K120+L120+M120+M120</f>
        <v>0</v>
      </c>
      <c r="H120" s="155"/>
      <c r="I120" s="122"/>
      <c r="J120" s="122"/>
      <c r="K120" s="122"/>
      <c r="L120" s="122"/>
      <c r="M120" s="122"/>
    </row>
    <row r="121" spans="1:15" x14ac:dyDescent="0.2">
      <c r="A121" s="114" t="s">
        <v>145</v>
      </c>
      <c r="B121" s="84" t="s">
        <v>146</v>
      </c>
      <c r="C121" s="4"/>
      <c r="D121" s="137"/>
      <c r="E121" s="50"/>
      <c r="F121" s="50"/>
      <c r="G121" s="114">
        <f t="shared" ref="G121:M121" si="30">G122+G123+G124</f>
        <v>540317568</v>
      </c>
      <c r="H121" s="116">
        <f t="shared" si="30"/>
        <v>540317568</v>
      </c>
      <c r="I121" s="114">
        <f t="shared" si="30"/>
        <v>0</v>
      </c>
      <c r="J121" s="114">
        <f t="shared" si="30"/>
        <v>0</v>
      </c>
      <c r="K121" s="114">
        <f t="shared" si="30"/>
        <v>0</v>
      </c>
      <c r="L121" s="114">
        <f t="shared" si="30"/>
        <v>0</v>
      </c>
      <c r="M121" s="114">
        <f t="shared" si="30"/>
        <v>0</v>
      </c>
    </row>
    <row r="122" spans="1:15" x14ac:dyDescent="0.2">
      <c r="A122" s="115" t="s">
        <v>147</v>
      </c>
      <c r="B122" s="98" t="s">
        <v>596</v>
      </c>
      <c r="C122" s="24">
        <v>42</v>
      </c>
      <c r="D122" s="75">
        <v>2021003520271</v>
      </c>
      <c r="E122" s="75">
        <v>2021520002277</v>
      </c>
      <c r="F122" s="6">
        <v>441001</v>
      </c>
      <c r="G122" s="122">
        <f>H122+I122+J122+K122+L122+M122+M122</f>
        <v>540317568</v>
      </c>
      <c r="H122" s="155">
        <v>540317568</v>
      </c>
      <c r="I122" s="115"/>
      <c r="J122" s="115"/>
      <c r="K122" s="115"/>
      <c r="L122" s="115"/>
      <c r="M122" s="115"/>
    </row>
    <row r="123" spans="1:15" hidden="1" x14ac:dyDescent="0.2">
      <c r="A123" s="115" t="s">
        <v>148</v>
      </c>
      <c r="B123" s="85"/>
      <c r="C123" s="5"/>
      <c r="D123" s="63"/>
      <c r="E123" s="9"/>
      <c r="F123" s="6"/>
      <c r="G123" s="115"/>
      <c r="H123" s="125"/>
      <c r="I123" s="115"/>
      <c r="J123" s="115"/>
      <c r="K123" s="115"/>
      <c r="L123" s="115"/>
      <c r="M123" s="115"/>
    </row>
    <row r="124" spans="1:15" hidden="1" x14ac:dyDescent="0.2">
      <c r="A124" s="115" t="s">
        <v>149</v>
      </c>
      <c r="B124" s="85"/>
      <c r="C124" s="5"/>
      <c r="D124" s="63"/>
      <c r="E124" s="9"/>
      <c r="F124" s="6"/>
      <c r="G124" s="115"/>
      <c r="H124" s="125"/>
      <c r="I124" s="115"/>
      <c r="J124" s="115"/>
      <c r="K124" s="115"/>
      <c r="L124" s="115"/>
      <c r="M124" s="115"/>
    </row>
    <row r="125" spans="1:15" x14ac:dyDescent="0.2">
      <c r="A125" s="114" t="s">
        <v>150</v>
      </c>
      <c r="B125" s="84" t="s">
        <v>151</v>
      </c>
      <c r="C125" s="4"/>
      <c r="D125" s="137"/>
      <c r="E125" s="50"/>
      <c r="F125" s="50"/>
      <c r="G125" s="114">
        <f t="shared" ref="G125:M125" si="31">G126+G127+G128</f>
        <v>220874591</v>
      </c>
      <c r="H125" s="116">
        <f t="shared" si="31"/>
        <v>220874591</v>
      </c>
      <c r="I125" s="114">
        <f t="shared" si="31"/>
        <v>0</v>
      </c>
      <c r="J125" s="114">
        <f t="shared" si="31"/>
        <v>0</v>
      </c>
      <c r="K125" s="114">
        <f t="shared" si="31"/>
        <v>0</v>
      </c>
      <c r="L125" s="114">
        <f t="shared" si="31"/>
        <v>0</v>
      </c>
      <c r="M125" s="114">
        <f t="shared" si="31"/>
        <v>0</v>
      </c>
    </row>
    <row r="126" spans="1:15" x14ac:dyDescent="0.2">
      <c r="A126" s="115" t="s">
        <v>152</v>
      </c>
      <c r="B126" s="99" t="s">
        <v>659</v>
      </c>
      <c r="C126" s="24">
        <v>43</v>
      </c>
      <c r="D126" s="75">
        <v>2021003520283</v>
      </c>
      <c r="E126" s="9">
        <v>2021520002285</v>
      </c>
      <c r="F126" s="64">
        <v>438948</v>
      </c>
      <c r="G126" s="122">
        <f>H126+I126+J126+K126+L126+M126+M126</f>
        <v>151273856</v>
      </c>
      <c r="H126" s="155">
        <v>151273856</v>
      </c>
      <c r="I126" s="115"/>
      <c r="J126" s="115"/>
      <c r="K126" s="115"/>
      <c r="L126" s="115"/>
      <c r="M126" s="115"/>
    </row>
    <row r="127" spans="1:15" ht="22.5" x14ac:dyDescent="0.2">
      <c r="A127" s="115" t="s">
        <v>153</v>
      </c>
      <c r="B127" s="99" t="s">
        <v>660</v>
      </c>
      <c r="C127" s="24">
        <v>44</v>
      </c>
      <c r="D127" s="75">
        <v>2021003520288</v>
      </c>
      <c r="E127" s="9">
        <v>2021520002286</v>
      </c>
      <c r="F127" s="64">
        <v>440342</v>
      </c>
      <c r="G127" s="122">
        <f>H127+I127+J127+K127+L127+M127+M127</f>
        <v>69600735</v>
      </c>
      <c r="H127" s="155">
        <v>69600735</v>
      </c>
      <c r="I127" s="115"/>
      <c r="J127" s="115"/>
      <c r="K127" s="115"/>
      <c r="L127" s="115"/>
      <c r="M127" s="115"/>
    </row>
    <row r="128" spans="1:15" hidden="1" x14ac:dyDescent="0.2">
      <c r="A128" s="115" t="s">
        <v>154</v>
      </c>
      <c r="B128" s="85"/>
      <c r="C128" s="5"/>
      <c r="D128" s="75"/>
      <c r="E128" s="9"/>
      <c r="F128" s="64"/>
      <c r="G128" s="122"/>
      <c r="H128" s="125"/>
      <c r="I128" s="115"/>
      <c r="J128" s="115"/>
      <c r="K128" s="115"/>
      <c r="L128" s="115"/>
      <c r="M128" s="115"/>
    </row>
    <row r="129" spans="1:13" x14ac:dyDescent="0.2">
      <c r="A129" s="114" t="s">
        <v>155</v>
      </c>
      <c r="B129" s="84" t="s">
        <v>156</v>
      </c>
      <c r="C129" s="4"/>
      <c r="D129" s="135"/>
      <c r="E129" s="50"/>
      <c r="F129" s="135"/>
      <c r="G129" s="114">
        <f>G130+G131+G132+G133</f>
        <v>1856482273</v>
      </c>
      <c r="H129" s="116">
        <f>H130+H131+H132+H133</f>
        <v>1856482273</v>
      </c>
      <c r="I129" s="114">
        <f>I130+I131+I132</f>
        <v>0</v>
      </c>
      <c r="J129" s="114">
        <f>J130+J131+J132</f>
        <v>0</v>
      </c>
      <c r="K129" s="114">
        <f>K130+K131+K132</f>
        <v>0</v>
      </c>
      <c r="L129" s="114">
        <f>L130+L131+L132</f>
        <v>0</v>
      </c>
      <c r="M129" s="114">
        <f>M130+M131+M132</f>
        <v>0</v>
      </c>
    </row>
    <row r="130" spans="1:13" x14ac:dyDescent="0.2">
      <c r="A130" s="115" t="s">
        <v>157</v>
      </c>
      <c r="B130" s="87" t="s">
        <v>610</v>
      </c>
      <c r="C130" s="24">
        <v>45</v>
      </c>
      <c r="D130" s="75">
        <v>2021003520284</v>
      </c>
      <c r="E130" s="9">
        <v>2021520002287</v>
      </c>
      <c r="F130" s="64">
        <v>441586</v>
      </c>
      <c r="G130" s="122">
        <f>H130+I130+J130+K130+L130+M130+M130</f>
        <v>97073856</v>
      </c>
      <c r="H130" s="155">
        <v>97073856</v>
      </c>
      <c r="I130" s="115"/>
      <c r="J130" s="115"/>
      <c r="K130" s="115"/>
      <c r="L130" s="115"/>
      <c r="M130" s="115"/>
    </row>
    <row r="131" spans="1:13" ht="22.5" x14ac:dyDescent="0.2">
      <c r="A131" s="115" t="s">
        <v>158</v>
      </c>
      <c r="B131" s="99" t="s">
        <v>611</v>
      </c>
      <c r="C131" s="24">
        <v>46</v>
      </c>
      <c r="D131" s="75">
        <v>2021003520287</v>
      </c>
      <c r="E131" s="9">
        <v>2021520002289</v>
      </c>
      <c r="F131" s="64">
        <v>441567</v>
      </c>
      <c r="G131" s="122">
        <f>H131+I131+J131+K131+L131+M131+M131</f>
        <v>54273856</v>
      </c>
      <c r="H131" s="155">
        <v>54273856</v>
      </c>
      <c r="I131" s="115"/>
      <c r="J131" s="115"/>
      <c r="K131" s="115"/>
      <c r="L131" s="115"/>
      <c r="M131" s="115"/>
    </row>
    <row r="132" spans="1:13" ht="22.5" x14ac:dyDescent="0.2">
      <c r="A132" s="115" t="s">
        <v>159</v>
      </c>
      <c r="B132" s="85" t="s">
        <v>607</v>
      </c>
      <c r="C132" s="24">
        <v>47</v>
      </c>
      <c r="D132" s="75">
        <v>2021003520289</v>
      </c>
      <c r="E132" s="9">
        <v>2021520002290</v>
      </c>
      <c r="F132" s="64">
        <v>441497</v>
      </c>
      <c r="G132" s="115">
        <f>H132+I132+J132+K132+L132+M132+M132</f>
        <v>109047712</v>
      </c>
      <c r="H132" s="155">
        <v>109047712</v>
      </c>
      <c r="I132" s="115"/>
      <c r="J132" s="115"/>
      <c r="K132" s="115"/>
      <c r="L132" s="115"/>
      <c r="M132" s="115"/>
    </row>
    <row r="133" spans="1:13" ht="22.5" x14ac:dyDescent="0.2">
      <c r="A133" s="115" t="s">
        <v>608</v>
      </c>
      <c r="B133" s="99" t="s">
        <v>609</v>
      </c>
      <c r="C133" s="24">
        <v>48</v>
      </c>
      <c r="D133" s="75">
        <v>2021003520290</v>
      </c>
      <c r="E133" s="9">
        <v>2021520002288</v>
      </c>
      <c r="F133" s="64">
        <v>440447</v>
      </c>
      <c r="G133" s="115">
        <f>H133+I133+J133+K133+L133+M133+M133</f>
        <v>1596086849</v>
      </c>
      <c r="H133" s="155">
        <v>1596086849</v>
      </c>
      <c r="I133" s="115"/>
      <c r="J133" s="115"/>
      <c r="K133" s="115"/>
      <c r="L133" s="115"/>
      <c r="M133" s="115"/>
    </row>
    <row r="134" spans="1:13" x14ac:dyDescent="0.2">
      <c r="A134" s="114" t="s">
        <v>160</v>
      </c>
      <c r="B134" s="84" t="s">
        <v>161</v>
      </c>
      <c r="C134" s="4"/>
      <c r="D134" s="135"/>
      <c r="E134" s="50"/>
      <c r="F134" s="135"/>
      <c r="G134" s="114">
        <f t="shared" ref="G134:M134" si="32">G135+G136+G137</f>
        <v>456643136</v>
      </c>
      <c r="H134" s="116">
        <f t="shared" si="32"/>
        <v>456643136</v>
      </c>
      <c r="I134" s="114">
        <f t="shared" si="32"/>
        <v>0</v>
      </c>
      <c r="J134" s="114">
        <f t="shared" si="32"/>
        <v>0</v>
      </c>
      <c r="K134" s="114">
        <f t="shared" si="32"/>
        <v>0</v>
      </c>
      <c r="L134" s="114">
        <f t="shared" si="32"/>
        <v>0</v>
      </c>
      <c r="M134" s="114">
        <f t="shared" si="32"/>
        <v>0</v>
      </c>
    </row>
    <row r="135" spans="1:13" ht="22.5" x14ac:dyDescent="0.2">
      <c r="A135" s="115" t="s">
        <v>162</v>
      </c>
      <c r="B135" s="85" t="s">
        <v>605</v>
      </c>
      <c r="C135" s="24">
        <v>49</v>
      </c>
      <c r="D135" s="75">
        <v>2021003520285</v>
      </c>
      <c r="E135" s="9">
        <v>2021520002291</v>
      </c>
      <c r="F135" s="64">
        <v>441379</v>
      </c>
      <c r="G135" s="122">
        <f>H135+I135+J135+K135+L135+M135+M135</f>
        <v>456643136</v>
      </c>
      <c r="H135" s="155">
        <v>456643136</v>
      </c>
      <c r="I135" s="115"/>
      <c r="J135" s="115"/>
      <c r="K135" s="115"/>
      <c r="L135" s="115"/>
      <c r="M135" s="115"/>
    </row>
    <row r="136" spans="1:13" hidden="1" x14ac:dyDescent="0.2">
      <c r="A136" s="115" t="s">
        <v>163</v>
      </c>
      <c r="B136" s="85"/>
      <c r="C136" s="5"/>
      <c r="D136" s="63"/>
      <c r="E136" s="9"/>
      <c r="F136" s="6"/>
      <c r="G136" s="115"/>
      <c r="H136" s="125"/>
      <c r="I136" s="115"/>
      <c r="J136" s="115"/>
      <c r="K136" s="115"/>
      <c r="L136" s="115"/>
      <c r="M136" s="115"/>
    </row>
    <row r="137" spans="1:13" hidden="1" x14ac:dyDescent="0.2">
      <c r="A137" s="115" t="s">
        <v>164</v>
      </c>
      <c r="B137" s="85"/>
      <c r="C137" s="5"/>
      <c r="D137" s="63"/>
      <c r="E137" s="9"/>
      <c r="F137" s="6"/>
      <c r="G137" s="115"/>
      <c r="H137" s="125"/>
      <c r="I137" s="115"/>
      <c r="J137" s="115"/>
      <c r="K137" s="115"/>
      <c r="L137" s="115"/>
      <c r="M137" s="115"/>
    </row>
    <row r="138" spans="1:13" x14ac:dyDescent="0.2">
      <c r="A138" s="112" t="s">
        <v>165</v>
      </c>
      <c r="B138" s="82" t="s">
        <v>166</v>
      </c>
      <c r="C138" s="2"/>
      <c r="D138" s="191"/>
      <c r="E138" s="48"/>
      <c r="F138" s="48"/>
      <c r="G138" s="112">
        <f>+G139+G156+G172+G181+G186+G211+G250</f>
        <v>772948091940</v>
      </c>
      <c r="H138" s="227">
        <f>+H139+H156+H172+H181+H186+H211+H250</f>
        <v>38790084163</v>
      </c>
      <c r="I138" s="112">
        <f>+I139+I156+I172+I181+I186+I211+I250</f>
        <v>732411661547</v>
      </c>
      <c r="J138" s="112"/>
      <c r="K138" s="112">
        <f>+K139+K156+K172+K181+K186+K211+K250</f>
        <v>0</v>
      </c>
      <c r="L138" s="112">
        <f>+L139+L156+L172+L181+L186+L211+L250</f>
        <v>0</v>
      </c>
      <c r="M138" s="112">
        <f>+M139+M156+M172+M181+M186+M211+M250</f>
        <v>1746346230</v>
      </c>
    </row>
    <row r="139" spans="1:13" x14ac:dyDescent="0.2">
      <c r="A139" s="113" t="s">
        <v>167</v>
      </c>
      <c r="B139" s="83" t="s">
        <v>168</v>
      </c>
      <c r="C139" s="3"/>
      <c r="D139" s="192"/>
      <c r="E139" s="49"/>
      <c r="F139" s="49"/>
      <c r="G139" s="113">
        <f t="shared" ref="G139:M139" si="33">+G140+G146+G150</f>
        <v>6374819720</v>
      </c>
      <c r="H139" s="228">
        <f t="shared" si="33"/>
        <v>4628473490</v>
      </c>
      <c r="I139" s="113">
        <f t="shared" si="33"/>
        <v>0</v>
      </c>
      <c r="J139" s="113">
        <f t="shared" si="33"/>
        <v>0</v>
      </c>
      <c r="K139" s="113">
        <f t="shared" si="33"/>
        <v>0</v>
      </c>
      <c r="L139" s="113">
        <f t="shared" si="33"/>
        <v>0</v>
      </c>
      <c r="M139" s="113">
        <f t="shared" si="33"/>
        <v>1746346230</v>
      </c>
    </row>
    <row r="140" spans="1:13" x14ac:dyDescent="0.2">
      <c r="A140" s="114" t="s">
        <v>169</v>
      </c>
      <c r="B140" s="84" t="s">
        <v>170</v>
      </c>
      <c r="C140" s="10"/>
      <c r="D140" s="137"/>
      <c r="E140" s="50"/>
      <c r="F140" s="50"/>
      <c r="G140" s="114">
        <f t="shared" ref="G140:M140" si="34">G141+G142+G145</f>
        <v>2177303297</v>
      </c>
      <c r="H140" s="116">
        <f t="shared" si="34"/>
        <v>430957067</v>
      </c>
      <c r="I140" s="114">
        <f t="shared" si="34"/>
        <v>0</v>
      </c>
      <c r="J140" s="114">
        <f t="shared" si="34"/>
        <v>0</v>
      </c>
      <c r="K140" s="114">
        <f t="shared" si="34"/>
        <v>0</v>
      </c>
      <c r="L140" s="114">
        <f t="shared" si="34"/>
        <v>0</v>
      </c>
      <c r="M140" s="114">
        <f t="shared" si="34"/>
        <v>1746346230</v>
      </c>
    </row>
    <row r="141" spans="1:13" s="262" customFormat="1" x14ac:dyDescent="0.2">
      <c r="A141" s="122" t="s">
        <v>171</v>
      </c>
      <c r="B141" s="87" t="s">
        <v>573</v>
      </c>
      <c r="C141" s="258">
        <v>50</v>
      </c>
      <c r="D141" s="269">
        <v>2021003520238</v>
      </c>
      <c r="E141" s="65">
        <v>2021520002234</v>
      </c>
      <c r="F141" s="64">
        <v>440324</v>
      </c>
      <c r="G141" s="122">
        <f>H141+M141+K141</f>
        <v>1746346230</v>
      </c>
      <c r="H141" s="155"/>
      <c r="I141" s="122"/>
      <c r="J141" s="122"/>
      <c r="K141" s="122"/>
      <c r="L141" s="122"/>
      <c r="M141" s="122">
        <v>1746346230</v>
      </c>
    </row>
    <row r="142" spans="1:13" x14ac:dyDescent="0.2">
      <c r="A142" s="115" t="s">
        <v>172</v>
      </c>
      <c r="B142" s="280" t="s">
        <v>584</v>
      </c>
      <c r="C142" s="29">
        <v>51</v>
      </c>
      <c r="D142" s="211">
        <v>2021003520250</v>
      </c>
      <c r="E142" s="9">
        <v>2021520002229</v>
      </c>
      <c r="F142" s="6">
        <v>440719</v>
      </c>
      <c r="G142" s="122">
        <f>H142+M142+K142</f>
        <v>430957067</v>
      </c>
      <c r="H142" s="155">
        <v>430957067</v>
      </c>
      <c r="I142" s="115"/>
      <c r="J142" s="115"/>
      <c r="K142" s="115"/>
      <c r="L142" s="115"/>
      <c r="M142" s="115"/>
    </row>
    <row r="143" spans="1:13" hidden="1" x14ac:dyDescent="0.2">
      <c r="A143" s="115"/>
      <c r="B143" s="170"/>
      <c r="C143" s="35"/>
      <c r="D143" s="212"/>
      <c r="E143" s="9"/>
      <c r="F143" s="6"/>
      <c r="G143" s="115"/>
      <c r="H143" s="125"/>
      <c r="I143" s="115"/>
      <c r="J143" s="115"/>
      <c r="K143" s="115"/>
      <c r="L143" s="115"/>
      <c r="M143" s="115"/>
    </row>
    <row r="144" spans="1:13" hidden="1" x14ac:dyDescent="0.2">
      <c r="A144" s="115"/>
      <c r="B144" s="85"/>
      <c r="C144" s="36"/>
      <c r="D144" s="212"/>
      <c r="E144" s="9"/>
      <c r="F144" s="6"/>
      <c r="G144" s="115"/>
      <c r="H144" s="125"/>
      <c r="I144" s="115"/>
      <c r="J144" s="115"/>
      <c r="K144" s="115"/>
      <c r="L144" s="115"/>
      <c r="M144" s="115"/>
    </row>
    <row r="145" spans="1:13" hidden="1" x14ac:dyDescent="0.2">
      <c r="A145" s="115" t="s">
        <v>173</v>
      </c>
      <c r="B145" s="85"/>
      <c r="C145" s="5"/>
      <c r="D145" s="63"/>
      <c r="E145" s="9"/>
      <c r="F145" s="6"/>
      <c r="G145" s="115"/>
      <c r="H145" s="125"/>
      <c r="I145" s="115"/>
      <c r="J145" s="115"/>
      <c r="K145" s="115"/>
      <c r="L145" s="115"/>
      <c r="M145" s="115"/>
    </row>
    <row r="146" spans="1:13" x14ac:dyDescent="0.2">
      <c r="A146" s="114" t="s">
        <v>174</v>
      </c>
      <c r="B146" s="84" t="s">
        <v>175</v>
      </c>
      <c r="C146" s="4"/>
      <c r="D146" s="137"/>
      <c r="E146" s="50"/>
      <c r="F146" s="50"/>
      <c r="G146" s="114">
        <f>G147+G148+G149</f>
        <v>2475809186</v>
      </c>
      <c r="H146" s="116">
        <f>H147+H148+H149</f>
        <v>2475809186</v>
      </c>
      <c r="I146" s="114">
        <f>I147+I148+I149</f>
        <v>0</v>
      </c>
      <c r="J146" s="114">
        <f>J147+J148+J151</f>
        <v>0</v>
      </c>
      <c r="K146" s="114">
        <f>K147+K148+K151</f>
        <v>0</v>
      </c>
      <c r="L146" s="114">
        <f>L147+L148+L151</f>
        <v>0</v>
      </c>
      <c r="M146" s="114">
        <f>M147+M148+M151</f>
        <v>0</v>
      </c>
    </row>
    <row r="147" spans="1:13" x14ac:dyDescent="0.2">
      <c r="A147" s="115" t="s">
        <v>176</v>
      </c>
      <c r="B147" s="98" t="s">
        <v>576</v>
      </c>
      <c r="C147" s="24">
        <v>52</v>
      </c>
      <c r="D147" s="75">
        <v>2021003520243</v>
      </c>
      <c r="E147" s="65">
        <v>2021520002228</v>
      </c>
      <c r="F147" s="6">
        <v>440470</v>
      </c>
      <c r="G147" s="122">
        <f>H147+I147+J147+K147+L147+M147+M147</f>
        <v>2475809186</v>
      </c>
      <c r="H147" s="155">
        <v>2475809186</v>
      </c>
      <c r="I147" s="115"/>
      <c r="J147" s="115"/>
      <c r="K147" s="115"/>
      <c r="L147" s="115"/>
      <c r="M147" s="115"/>
    </row>
    <row r="148" spans="1:13" ht="23.25" hidden="1" customHeight="1" x14ac:dyDescent="0.2">
      <c r="A148" s="115" t="s">
        <v>177</v>
      </c>
      <c r="B148" s="85"/>
      <c r="C148" s="5"/>
      <c r="D148" s="75"/>
      <c r="E148" s="9"/>
      <c r="F148" s="6"/>
      <c r="G148" s="122">
        <f>H148+I148+J148+K148+L148+M148+M148</f>
        <v>0</v>
      </c>
      <c r="H148" s="125"/>
      <c r="I148" s="115"/>
      <c r="J148" s="115"/>
      <c r="K148" s="115"/>
      <c r="L148" s="115"/>
      <c r="M148" s="115"/>
    </row>
    <row r="149" spans="1:13" hidden="1" x14ac:dyDescent="0.2">
      <c r="A149" s="115" t="s">
        <v>178</v>
      </c>
      <c r="B149" s="85"/>
      <c r="C149" s="5"/>
      <c r="D149" s="63"/>
      <c r="E149" s="9"/>
      <c r="F149" s="6"/>
      <c r="G149" s="115"/>
      <c r="H149" s="125"/>
      <c r="I149" s="115"/>
      <c r="J149" s="115"/>
      <c r="K149" s="115"/>
      <c r="L149" s="115"/>
      <c r="M149" s="115"/>
    </row>
    <row r="150" spans="1:13" x14ac:dyDescent="0.2">
      <c r="A150" s="114" t="s">
        <v>179</v>
      </c>
      <c r="B150" s="84" t="s">
        <v>180</v>
      </c>
      <c r="C150" s="4"/>
      <c r="D150" s="137"/>
      <c r="E150" s="50"/>
      <c r="F150" s="50"/>
      <c r="G150" s="114">
        <f t="shared" ref="G150:M150" si="35">G151+G152+G155</f>
        <v>1721707237</v>
      </c>
      <c r="H150" s="116">
        <f t="shared" si="35"/>
        <v>1721707237</v>
      </c>
      <c r="I150" s="114">
        <f t="shared" si="35"/>
        <v>0</v>
      </c>
      <c r="J150" s="114">
        <f t="shared" si="35"/>
        <v>0</v>
      </c>
      <c r="K150" s="114">
        <f t="shared" si="35"/>
        <v>0</v>
      </c>
      <c r="L150" s="114">
        <f t="shared" si="35"/>
        <v>0</v>
      </c>
      <c r="M150" s="114">
        <f t="shared" si="35"/>
        <v>0</v>
      </c>
    </row>
    <row r="151" spans="1:13" x14ac:dyDescent="0.2">
      <c r="A151" s="115" t="s">
        <v>181</v>
      </c>
      <c r="B151" s="98" t="s">
        <v>575</v>
      </c>
      <c r="C151" s="27">
        <v>53</v>
      </c>
      <c r="D151" s="75">
        <v>2021003520242</v>
      </c>
      <c r="E151" s="52">
        <v>2021520002226</v>
      </c>
      <c r="F151" s="6">
        <v>440590</v>
      </c>
      <c r="G151" s="122">
        <f>H151+I151+J151+K151+L151+M151+M151</f>
        <v>1721707237</v>
      </c>
      <c r="H151" s="155">
        <v>1721707237</v>
      </c>
      <c r="I151" s="115"/>
      <c r="J151" s="115"/>
      <c r="K151" s="115"/>
      <c r="L151" s="115"/>
      <c r="M151" s="115"/>
    </row>
    <row r="152" spans="1:13" hidden="1" x14ac:dyDescent="0.2">
      <c r="A152" s="115" t="s">
        <v>182</v>
      </c>
      <c r="B152" s="171"/>
      <c r="C152" s="136"/>
      <c r="D152" s="213"/>
      <c r="E152" s="9"/>
      <c r="F152" s="6"/>
      <c r="G152" s="115"/>
      <c r="H152" s="125"/>
      <c r="I152" s="115"/>
      <c r="J152" s="115"/>
      <c r="K152" s="115"/>
      <c r="L152" s="115"/>
      <c r="M152" s="115"/>
    </row>
    <row r="153" spans="1:13" hidden="1" x14ac:dyDescent="0.2">
      <c r="A153" s="115"/>
      <c r="B153" s="85"/>
      <c r="C153" s="15"/>
      <c r="D153" s="63"/>
      <c r="E153" s="9"/>
      <c r="F153" s="6"/>
      <c r="G153" s="115"/>
      <c r="H153" s="125"/>
      <c r="I153" s="115"/>
      <c r="J153" s="115"/>
      <c r="K153" s="115"/>
      <c r="L153" s="115"/>
      <c r="M153" s="115"/>
    </row>
    <row r="154" spans="1:13" ht="27" hidden="1" customHeight="1" x14ac:dyDescent="0.2">
      <c r="A154" s="115"/>
      <c r="B154" s="85"/>
      <c r="C154" s="5"/>
      <c r="D154" s="63"/>
      <c r="E154" s="9"/>
      <c r="F154" s="6"/>
      <c r="G154" s="115"/>
      <c r="H154" s="125"/>
      <c r="I154" s="115"/>
      <c r="J154" s="115"/>
      <c r="K154" s="115"/>
      <c r="L154" s="115"/>
      <c r="M154" s="115"/>
    </row>
    <row r="155" spans="1:13" hidden="1" x14ac:dyDescent="0.2">
      <c r="A155" s="115" t="s">
        <v>183</v>
      </c>
      <c r="B155" s="85"/>
      <c r="C155" s="5"/>
      <c r="D155" s="63"/>
      <c r="E155" s="9"/>
      <c r="F155" s="6"/>
      <c r="G155" s="115"/>
      <c r="H155" s="125"/>
      <c r="I155" s="115"/>
      <c r="J155" s="115"/>
      <c r="K155" s="115"/>
      <c r="L155" s="115"/>
      <c r="M155" s="115"/>
    </row>
    <row r="156" spans="1:13" x14ac:dyDescent="0.2">
      <c r="A156" s="113" t="s">
        <v>184</v>
      </c>
      <c r="B156" s="83" t="s">
        <v>185</v>
      </c>
      <c r="C156" s="3"/>
      <c r="D156" s="192"/>
      <c r="E156" s="49"/>
      <c r="F156" s="49"/>
      <c r="G156" s="113">
        <f>+G157+G161+G168</f>
        <v>725423777392</v>
      </c>
      <c r="H156" s="228">
        <f>+H157+H161+H168</f>
        <v>15311013072</v>
      </c>
      <c r="I156" s="113">
        <f>+I157+I161+I168</f>
        <v>710112764320</v>
      </c>
      <c r="J156" s="113">
        <f>+J157+J161+J168</f>
        <v>0</v>
      </c>
      <c r="K156" s="113">
        <f>+K157+K161+K168</f>
        <v>0</v>
      </c>
      <c r="L156" s="113">
        <f>+L157+L161+L168</f>
        <v>0</v>
      </c>
      <c r="M156" s="113">
        <f>+M157+M161+M168</f>
        <v>0</v>
      </c>
    </row>
    <row r="157" spans="1:13" x14ac:dyDescent="0.2">
      <c r="A157" s="114" t="s">
        <v>186</v>
      </c>
      <c r="B157" s="84" t="s">
        <v>187</v>
      </c>
      <c r="C157" s="4"/>
      <c r="D157" s="137"/>
      <c r="E157" s="50"/>
      <c r="F157" s="50"/>
      <c r="G157" s="114">
        <f>G158+G159+G160</f>
        <v>709023979228</v>
      </c>
      <c r="H157" s="116">
        <f t="shared" ref="H157:M157" si="36">H158+H159+H160</f>
        <v>11425214908</v>
      </c>
      <c r="I157" s="114">
        <f>I158+I159+I160</f>
        <v>697598764320</v>
      </c>
      <c r="J157" s="114">
        <f t="shared" si="36"/>
        <v>0</v>
      </c>
      <c r="K157" s="114">
        <f t="shared" si="36"/>
        <v>0</v>
      </c>
      <c r="L157" s="114">
        <f t="shared" si="36"/>
        <v>0</v>
      </c>
      <c r="M157" s="114">
        <f t="shared" si="36"/>
        <v>0</v>
      </c>
    </row>
    <row r="158" spans="1:13" ht="12.75" customHeight="1" x14ac:dyDescent="0.2">
      <c r="A158" s="115" t="s">
        <v>188</v>
      </c>
      <c r="B158" s="85" t="s">
        <v>552</v>
      </c>
      <c r="C158" s="24">
        <v>54</v>
      </c>
      <c r="D158" s="66">
        <v>2021003520191</v>
      </c>
      <c r="E158" s="71">
        <v>2021520002158</v>
      </c>
      <c r="F158" s="6">
        <v>439066</v>
      </c>
      <c r="G158" s="115">
        <f>H158+I158+J158+K158+L158+M158</f>
        <v>4000000000</v>
      </c>
      <c r="H158" s="155">
        <v>4000000000</v>
      </c>
      <c r="I158" s="115"/>
      <c r="J158" s="115"/>
      <c r="K158" s="115"/>
      <c r="L158" s="115"/>
      <c r="M158" s="115"/>
    </row>
    <row r="159" spans="1:13" ht="22.5" x14ac:dyDescent="0.2">
      <c r="A159" s="122" t="s">
        <v>189</v>
      </c>
      <c r="B159" s="87" t="s">
        <v>613</v>
      </c>
      <c r="C159" s="24">
        <v>55</v>
      </c>
      <c r="D159" s="66">
        <v>2021003520228</v>
      </c>
      <c r="E159" s="65">
        <v>2021520002262</v>
      </c>
      <c r="F159" s="42">
        <v>440139</v>
      </c>
      <c r="G159" s="122">
        <f>H159+I159+J159+K159+L159+M159+M159</f>
        <v>702081528640</v>
      </c>
      <c r="H159" s="155">
        <v>4482764320</v>
      </c>
      <c r="I159" s="122">
        <v>697598764320</v>
      </c>
      <c r="J159" s="122"/>
      <c r="K159" s="122"/>
      <c r="L159" s="122"/>
      <c r="M159" s="122"/>
    </row>
    <row r="160" spans="1:13" ht="22.5" x14ac:dyDescent="0.2">
      <c r="A160" s="115" t="s">
        <v>190</v>
      </c>
      <c r="B160" s="87" t="s">
        <v>614</v>
      </c>
      <c r="C160" s="24">
        <v>56</v>
      </c>
      <c r="D160" s="75">
        <v>2021003520322</v>
      </c>
      <c r="E160" s="9">
        <v>2021520002263</v>
      </c>
      <c r="F160" s="42">
        <v>450381</v>
      </c>
      <c r="G160" s="122">
        <f>H160+I160+J160+K160+L160+M160+M160</f>
        <v>2942450588</v>
      </c>
      <c r="H160" s="155">
        <v>2942450588</v>
      </c>
      <c r="I160" s="115"/>
      <c r="J160" s="115"/>
      <c r="K160" s="115"/>
      <c r="L160" s="115"/>
      <c r="M160" s="115"/>
    </row>
    <row r="161" spans="1:13" x14ac:dyDescent="0.2">
      <c r="A161" s="114" t="s">
        <v>191</v>
      </c>
      <c r="B161" s="84" t="s">
        <v>192</v>
      </c>
      <c r="C161" s="14"/>
      <c r="D161" s="137"/>
      <c r="E161" s="50"/>
      <c r="F161" s="50"/>
      <c r="G161" s="114">
        <f>G162+G163+G167+G164+G165+G166</f>
        <v>494000000</v>
      </c>
      <c r="H161" s="116">
        <f t="shared" ref="H161:M161" si="37">H162+H163+H164</f>
        <v>0</v>
      </c>
      <c r="I161" s="114">
        <f t="shared" si="37"/>
        <v>494000000</v>
      </c>
      <c r="J161" s="114">
        <f t="shared" si="37"/>
        <v>0</v>
      </c>
      <c r="K161" s="114">
        <f t="shared" si="37"/>
        <v>0</v>
      </c>
      <c r="L161" s="114">
        <f t="shared" si="37"/>
        <v>0</v>
      </c>
      <c r="M161" s="114">
        <f t="shared" si="37"/>
        <v>0</v>
      </c>
    </row>
    <row r="162" spans="1:13" ht="22.5" x14ac:dyDescent="0.2">
      <c r="A162" s="115" t="s">
        <v>193</v>
      </c>
      <c r="B162" s="85" t="s">
        <v>572</v>
      </c>
      <c r="C162" s="24">
        <v>57</v>
      </c>
      <c r="D162" s="66">
        <v>2021003520237</v>
      </c>
      <c r="E162" s="65">
        <v>2021520002260</v>
      </c>
      <c r="F162" s="6">
        <v>440413</v>
      </c>
      <c r="G162" s="115">
        <f>H162+I162+J162+K162+L162+M162+M162</f>
        <v>494000000</v>
      </c>
      <c r="H162" s="155"/>
      <c r="I162" s="155">
        <v>494000000</v>
      </c>
      <c r="J162" s="115"/>
      <c r="K162" s="115"/>
      <c r="L162" s="115"/>
      <c r="M162" s="115"/>
    </row>
    <row r="163" spans="1:13" hidden="1" x14ac:dyDescent="0.2">
      <c r="A163" s="115" t="s">
        <v>194</v>
      </c>
      <c r="B163" s="98"/>
      <c r="C163" s="24">
        <v>54</v>
      </c>
      <c r="D163" s="214"/>
      <c r="E163" s="62"/>
      <c r="F163" s="42"/>
      <c r="G163" s="122"/>
      <c r="H163" s="125"/>
      <c r="I163" s="115"/>
      <c r="J163" s="115"/>
      <c r="K163" s="115"/>
      <c r="L163" s="115"/>
      <c r="M163" s="115"/>
    </row>
    <row r="164" spans="1:13" hidden="1" x14ac:dyDescent="0.2">
      <c r="A164" s="115"/>
      <c r="B164" s="100"/>
      <c r="C164" s="16"/>
      <c r="D164" s="75"/>
      <c r="E164" s="9"/>
      <c r="F164" s="6"/>
      <c r="G164" s="148"/>
      <c r="H164" s="125"/>
      <c r="I164" s="115"/>
      <c r="J164" s="115"/>
      <c r="K164" s="115"/>
      <c r="L164" s="115"/>
      <c r="M164" s="115"/>
    </row>
    <row r="165" spans="1:13" hidden="1" x14ac:dyDescent="0.2">
      <c r="A165" s="115"/>
      <c r="B165" s="98"/>
      <c r="C165" s="16"/>
      <c r="D165" s="63"/>
      <c r="E165" s="9"/>
      <c r="F165" s="6"/>
      <c r="G165" s="115"/>
      <c r="H165" s="125"/>
      <c r="I165" s="115"/>
      <c r="J165" s="115"/>
      <c r="K165" s="115"/>
      <c r="L165" s="115"/>
      <c r="M165" s="115"/>
    </row>
    <row r="166" spans="1:13" hidden="1" x14ac:dyDescent="0.2">
      <c r="A166" s="115"/>
      <c r="B166" s="98"/>
      <c r="C166" s="16"/>
      <c r="D166" s="63"/>
      <c r="E166" s="9"/>
      <c r="F166" s="6"/>
      <c r="G166" s="115"/>
      <c r="H166" s="125"/>
      <c r="I166" s="115"/>
      <c r="J166" s="115"/>
      <c r="K166" s="115"/>
      <c r="L166" s="115"/>
      <c r="M166" s="115"/>
    </row>
    <row r="167" spans="1:13" hidden="1" x14ac:dyDescent="0.2">
      <c r="A167" s="115" t="s">
        <v>195</v>
      </c>
      <c r="B167" s="85"/>
      <c r="C167" s="5"/>
      <c r="D167" s="63"/>
      <c r="E167" s="9"/>
      <c r="F167" s="6"/>
      <c r="G167" s="115"/>
      <c r="H167" s="125"/>
      <c r="I167" s="115"/>
      <c r="J167" s="115"/>
      <c r="K167" s="115"/>
      <c r="L167" s="115"/>
      <c r="M167" s="115"/>
    </row>
    <row r="168" spans="1:13" x14ac:dyDescent="0.2">
      <c r="A168" s="114" t="s">
        <v>196</v>
      </c>
      <c r="B168" s="84" t="s">
        <v>197</v>
      </c>
      <c r="C168" s="4"/>
      <c r="D168" s="137"/>
      <c r="E168" s="50"/>
      <c r="F168" s="50"/>
      <c r="G168" s="114">
        <f t="shared" ref="G168:M168" si="38">G169+G170+G171</f>
        <v>15905798164</v>
      </c>
      <c r="H168" s="116">
        <f>H169+H170+H171</f>
        <v>3885798164</v>
      </c>
      <c r="I168" s="114">
        <f>I169+I170+I171</f>
        <v>12020000000</v>
      </c>
      <c r="J168" s="114">
        <f t="shared" si="38"/>
        <v>0</v>
      </c>
      <c r="K168" s="114">
        <f t="shared" si="38"/>
        <v>0</v>
      </c>
      <c r="L168" s="114">
        <f t="shared" si="38"/>
        <v>0</v>
      </c>
      <c r="M168" s="114">
        <f t="shared" si="38"/>
        <v>0</v>
      </c>
    </row>
    <row r="169" spans="1:13" ht="23.25" customHeight="1" x14ac:dyDescent="0.2">
      <c r="A169" s="122" t="s">
        <v>198</v>
      </c>
      <c r="B169" s="87" t="s">
        <v>615</v>
      </c>
      <c r="C169" s="24">
        <v>58</v>
      </c>
      <c r="D169" s="66">
        <v>2021003520234</v>
      </c>
      <c r="E169" s="65">
        <v>2021520002259</v>
      </c>
      <c r="F169" s="6">
        <v>440353</v>
      </c>
      <c r="G169" s="122">
        <f>H169+I169+J169+K169+L169+M169+M169</f>
        <v>15905798164</v>
      </c>
      <c r="H169" s="155">
        <v>3885798164</v>
      </c>
      <c r="I169" s="155">
        <v>12020000000</v>
      </c>
      <c r="J169" s="122"/>
      <c r="K169" s="122"/>
      <c r="L169" s="122"/>
      <c r="M169" s="122"/>
    </row>
    <row r="170" spans="1:13" hidden="1" x14ac:dyDescent="0.2">
      <c r="A170" s="115" t="s">
        <v>199</v>
      </c>
      <c r="B170" s="98"/>
      <c r="C170" s="5"/>
      <c r="D170" s="75"/>
      <c r="E170" s="9"/>
      <c r="F170" s="6"/>
      <c r="G170" s="122">
        <f>H170+I170+J170+K170+L170+M170+M170</f>
        <v>0</v>
      </c>
      <c r="H170" s="125"/>
      <c r="I170" s="115"/>
      <c r="J170" s="115"/>
      <c r="K170" s="115"/>
      <c r="L170" s="115"/>
      <c r="M170" s="115"/>
    </row>
    <row r="171" spans="1:13" hidden="1" x14ac:dyDescent="0.2">
      <c r="A171" s="115" t="s">
        <v>200</v>
      </c>
      <c r="B171" s="85"/>
      <c r="C171" s="5"/>
      <c r="D171" s="63"/>
      <c r="E171" s="9"/>
      <c r="F171" s="6"/>
      <c r="G171" s="115"/>
      <c r="H171" s="125"/>
      <c r="I171" s="115"/>
      <c r="J171" s="115"/>
      <c r="K171" s="115"/>
      <c r="L171" s="115"/>
      <c r="M171" s="115"/>
    </row>
    <row r="172" spans="1:13" x14ac:dyDescent="0.2">
      <c r="A172" s="113" t="s">
        <v>201</v>
      </c>
      <c r="B172" s="83" t="s">
        <v>202</v>
      </c>
      <c r="C172" s="3"/>
      <c r="D172" s="192"/>
      <c r="E172" s="49"/>
      <c r="F172" s="49"/>
      <c r="G172" s="113">
        <f t="shared" ref="G172:M172" si="39">+G173+G177</f>
        <v>8313266373</v>
      </c>
      <c r="H172" s="228">
        <f t="shared" si="39"/>
        <v>8313266373</v>
      </c>
      <c r="I172" s="113">
        <f t="shared" si="39"/>
        <v>0</v>
      </c>
      <c r="J172" s="113">
        <f t="shared" si="39"/>
        <v>0</v>
      </c>
      <c r="K172" s="113">
        <f t="shared" si="39"/>
        <v>0</v>
      </c>
      <c r="L172" s="113">
        <f t="shared" si="39"/>
        <v>0</v>
      </c>
      <c r="M172" s="113">
        <f t="shared" si="39"/>
        <v>0</v>
      </c>
    </row>
    <row r="173" spans="1:13" x14ac:dyDescent="0.2">
      <c r="A173" s="114" t="s">
        <v>203</v>
      </c>
      <c r="B173" s="84" t="s">
        <v>204</v>
      </c>
      <c r="C173" s="4"/>
      <c r="D173" s="137"/>
      <c r="E173" s="50"/>
      <c r="F173" s="50"/>
      <c r="G173" s="114">
        <f t="shared" ref="G173:M173" si="40">G174+G175+G176</f>
        <v>5082563019</v>
      </c>
      <c r="H173" s="116">
        <f t="shared" si="40"/>
        <v>5082563019</v>
      </c>
      <c r="I173" s="114">
        <f t="shared" si="40"/>
        <v>0</v>
      </c>
      <c r="J173" s="114">
        <f t="shared" si="40"/>
        <v>0</v>
      </c>
      <c r="K173" s="114">
        <f t="shared" si="40"/>
        <v>0</v>
      </c>
      <c r="L173" s="114">
        <f t="shared" si="40"/>
        <v>0</v>
      </c>
      <c r="M173" s="114">
        <f t="shared" si="40"/>
        <v>0</v>
      </c>
    </row>
    <row r="174" spans="1:13" ht="21.75" customHeight="1" x14ac:dyDescent="0.2">
      <c r="A174" s="115" t="s">
        <v>205</v>
      </c>
      <c r="B174" s="98" t="s">
        <v>530</v>
      </c>
      <c r="C174" s="24">
        <v>59</v>
      </c>
      <c r="D174" s="75">
        <v>2021003520186</v>
      </c>
      <c r="E174" s="9">
        <v>2021520002272</v>
      </c>
      <c r="F174" s="6">
        <v>439702</v>
      </c>
      <c r="G174" s="122">
        <f>H174+I174+J174+K174+L174+M174+M174</f>
        <v>2942450588</v>
      </c>
      <c r="H174" s="155">
        <v>2942450588</v>
      </c>
      <c r="I174" s="115"/>
      <c r="J174" s="115"/>
      <c r="K174" s="115"/>
      <c r="L174" s="115"/>
      <c r="M174" s="115"/>
    </row>
    <row r="175" spans="1:13" ht="23.25" customHeight="1" x14ac:dyDescent="0.2">
      <c r="A175" s="115" t="s">
        <v>206</v>
      </c>
      <c r="B175" s="87" t="s">
        <v>656</v>
      </c>
      <c r="C175" s="24">
        <v>60</v>
      </c>
      <c r="D175" s="75">
        <v>2021003520203</v>
      </c>
      <c r="E175" s="65">
        <v>2021520002258</v>
      </c>
      <c r="F175" s="42">
        <v>439716</v>
      </c>
      <c r="G175" s="122">
        <f>H175+I175+J175+K175+L175+M175+M175</f>
        <v>2140112431</v>
      </c>
      <c r="H175" s="155">
        <v>2140112431</v>
      </c>
      <c r="I175" s="115"/>
      <c r="J175" s="115"/>
      <c r="K175" s="115"/>
      <c r="L175" s="115"/>
      <c r="M175" s="115"/>
    </row>
    <row r="176" spans="1:13" hidden="1" x14ac:dyDescent="0.2">
      <c r="A176" s="115" t="s">
        <v>207</v>
      </c>
      <c r="B176" s="85"/>
      <c r="C176" s="5"/>
      <c r="D176" s="75"/>
      <c r="E176" s="9"/>
      <c r="F176" s="6"/>
      <c r="G176" s="122">
        <f>H176+I176+J176+K176+L176+M176+M176</f>
        <v>0</v>
      </c>
      <c r="H176" s="125"/>
      <c r="I176" s="115"/>
      <c r="J176" s="115"/>
      <c r="K176" s="115"/>
      <c r="L176" s="115"/>
      <c r="M176" s="115"/>
    </row>
    <row r="177" spans="1:13" x14ac:dyDescent="0.2">
      <c r="A177" s="114" t="s">
        <v>208</v>
      </c>
      <c r="B177" s="84" t="s">
        <v>209</v>
      </c>
      <c r="C177" s="4"/>
      <c r="D177" s="137"/>
      <c r="E177" s="50"/>
      <c r="F177" s="50"/>
      <c r="G177" s="114">
        <f t="shared" ref="G177:M177" si="41">G178+G179+G180</f>
        <v>3230703354</v>
      </c>
      <c r="H177" s="116">
        <f t="shared" si="41"/>
        <v>3230703354</v>
      </c>
      <c r="I177" s="114">
        <f t="shared" si="41"/>
        <v>0</v>
      </c>
      <c r="J177" s="114">
        <f t="shared" si="41"/>
        <v>0</v>
      </c>
      <c r="K177" s="114">
        <f t="shared" si="41"/>
        <v>0</v>
      </c>
      <c r="L177" s="114">
        <f t="shared" si="41"/>
        <v>0</v>
      </c>
      <c r="M177" s="114">
        <f t="shared" si="41"/>
        <v>0</v>
      </c>
    </row>
    <row r="178" spans="1:13" x14ac:dyDescent="0.2">
      <c r="A178" s="122" t="s">
        <v>210</v>
      </c>
      <c r="B178" s="87" t="s">
        <v>563</v>
      </c>
      <c r="C178" s="24">
        <v>61</v>
      </c>
      <c r="D178" s="66">
        <v>2021003520223</v>
      </c>
      <c r="E178" s="65">
        <v>2021520002238</v>
      </c>
      <c r="F178" s="42">
        <v>440102</v>
      </c>
      <c r="G178" s="122">
        <f>H178+I178+J178+K178+L178+M178+M178</f>
        <v>3230703354</v>
      </c>
      <c r="H178" s="155">
        <v>3230703354</v>
      </c>
      <c r="I178" s="122"/>
      <c r="J178" s="122"/>
      <c r="K178" s="122"/>
      <c r="L178" s="122"/>
      <c r="M178" s="122"/>
    </row>
    <row r="179" spans="1:13" hidden="1" x14ac:dyDescent="0.2">
      <c r="A179" s="115" t="s">
        <v>211</v>
      </c>
      <c r="B179" s="85"/>
      <c r="C179" s="5"/>
      <c r="D179" s="63"/>
      <c r="E179" s="9"/>
      <c r="F179" s="6"/>
      <c r="G179" s="115"/>
      <c r="H179" s="125"/>
      <c r="I179" s="115"/>
      <c r="J179" s="115"/>
      <c r="K179" s="115"/>
      <c r="L179" s="115"/>
      <c r="M179" s="115"/>
    </row>
    <row r="180" spans="1:13" hidden="1" x14ac:dyDescent="0.2">
      <c r="A180" s="115" t="s">
        <v>212</v>
      </c>
      <c r="B180" s="85"/>
      <c r="C180" s="5"/>
      <c r="D180" s="63"/>
      <c r="E180" s="9"/>
      <c r="F180" s="6"/>
      <c r="G180" s="115"/>
      <c r="H180" s="125"/>
      <c r="I180" s="115"/>
      <c r="J180" s="115"/>
      <c r="K180" s="115"/>
      <c r="L180" s="115"/>
      <c r="M180" s="115"/>
    </row>
    <row r="181" spans="1:13" x14ac:dyDescent="0.2">
      <c r="A181" s="113" t="s">
        <v>213</v>
      </c>
      <c r="B181" s="83" t="s">
        <v>214</v>
      </c>
      <c r="C181" s="3"/>
      <c r="D181" s="192"/>
      <c r="E181" s="49"/>
      <c r="F181" s="49"/>
      <c r="G181" s="113">
        <f t="shared" ref="G181:M181" si="42">+G182</f>
        <v>1191331228</v>
      </c>
      <c r="H181" s="228">
        <f t="shared" si="42"/>
        <v>1191331228</v>
      </c>
      <c r="I181" s="113">
        <f t="shared" si="42"/>
        <v>0</v>
      </c>
      <c r="J181" s="113">
        <f t="shared" si="42"/>
        <v>0</v>
      </c>
      <c r="K181" s="113">
        <f t="shared" si="42"/>
        <v>0</v>
      </c>
      <c r="L181" s="113">
        <f t="shared" si="42"/>
        <v>0</v>
      </c>
      <c r="M181" s="113">
        <f t="shared" si="42"/>
        <v>0</v>
      </c>
    </row>
    <row r="182" spans="1:13" x14ac:dyDescent="0.2">
      <c r="A182" s="114" t="s">
        <v>215</v>
      </c>
      <c r="B182" s="84" t="s">
        <v>216</v>
      </c>
      <c r="C182" s="4"/>
      <c r="D182" s="137"/>
      <c r="E182" s="50"/>
      <c r="F182" s="50"/>
      <c r="G182" s="114">
        <f t="shared" ref="G182:M182" si="43">G183+G184+G185</f>
        <v>1191331228</v>
      </c>
      <c r="H182" s="116">
        <f t="shared" si="43"/>
        <v>1191331228</v>
      </c>
      <c r="I182" s="114">
        <f t="shared" si="43"/>
        <v>0</v>
      </c>
      <c r="J182" s="114">
        <f t="shared" si="43"/>
        <v>0</v>
      </c>
      <c r="K182" s="114">
        <f t="shared" si="43"/>
        <v>0</v>
      </c>
      <c r="L182" s="114">
        <f t="shared" si="43"/>
        <v>0</v>
      </c>
      <c r="M182" s="114">
        <f t="shared" si="43"/>
        <v>0</v>
      </c>
    </row>
    <row r="183" spans="1:13" ht="22.5" customHeight="1" x14ac:dyDescent="0.2">
      <c r="A183" s="115" t="s">
        <v>217</v>
      </c>
      <c r="B183" s="85" t="s">
        <v>604</v>
      </c>
      <c r="C183" s="24">
        <v>62</v>
      </c>
      <c r="D183" s="66">
        <v>2021003520282</v>
      </c>
      <c r="E183" s="66">
        <v>2021520002224</v>
      </c>
      <c r="F183" s="6">
        <v>441281</v>
      </c>
      <c r="G183" s="149">
        <f>H183+I183+J183+K183+L183+M183+M183</f>
        <v>1191331228</v>
      </c>
      <c r="H183" s="155">
        <v>1191331228</v>
      </c>
      <c r="I183" s="115"/>
      <c r="J183" s="115"/>
      <c r="K183" s="115"/>
      <c r="L183" s="115"/>
      <c r="M183" s="115"/>
    </row>
    <row r="184" spans="1:13" hidden="1" x14ac:dyDescent="0.2">
      <c r="A184" s="115" t="s">
        <v>218</v>
      </c>
      <c r="B184" s="85"/>
      <c r="C184" s="5"/>
      <c r="D184" s="75"/>
      <c r="E184" s="9"/>
      <c r="F184" s="6"/>
      <c r="G184" s="144">
        <f>H184+I184+J184+K184+L184+M184+M184</f>
        <v>0</v>
      </c>
      <c r="H184" s="243"/>
      <c r="I184" s="115"/>
      <c r="J184" s="115"/>
      <c r="K184" s="115"/>
      <c r="L184" s="115"/>
      <c r="M184" s="115"/>
    </row>
    <row r="185" spans="1:13" hidden="1" x14ac:dyDescent="0.2">
      <c r="A185" s="115" t="s">
        <v>219</v>
      </c>
      <c r="B185" s="85"/>
      <c r="C185" s="5"/>
      <c r="D185" s="63"/>
      <c r="E185" s="9"/>
      <c r="F185" s="6"/>
      <c r="G185" s="121"/>
      <c r="H185" s="125"/>
      <c r="I185" s="115"/>
      <c r="J185" s="115"/>
      <c r="K185" s="115"/>
      <c r="L185" s="115"/>
      <c r="M185" s="115"/>
    </row>
    <row r="186" spans="1:13" x14ac:dyDescent="0.2">
      <c r="A186" s="113" t="s">
        <v>220</v>
      </c>
      <c r="B186" s="83" t="s">
        <v>221</v>
      </c>
      <c r="C186" s="3"/>
      <c r="D186" s="192"/>
      <c r="E186" s="49"/>
      <c r="F186" s="49"/>
      <c r="G186" s="113">
        <f>+G187+G190+G194+G198+G202</f>
        <v>25058897227</v>
      </c>
      <c r="H186" s="228">
        <f>+H187+H190+H194+H198+H202</f>
        <v>2760000000</v>
      </c>
      <c r="I186" s="113">
        <f>+I187+I190+I194+I198+I202</f>
        <v>22298897227</v>
      </c>
      <c r="J186" s="113">
        <f>+J187</f>
        <v>0</v>
      </c>
      <c r="K186" s="113">
        <f>+K187</f>
        <v>0</v>
      </c>
      <c r="L186" s="113">
        <f>+L187</f>
        <v>0</v>
      </c>
      <c r="M186" s="113">
        <f>+M187</f>
        <v>0</v>
      </c>
    </row>
    <row r="187" spans="1:13" x14ac:dyDescent="0.2">
      <c r="A187" s="114" t="s">
        <v>222</v>
      </c>
      <c r="B187" s="84" t="s">
        <v>223</v>
      </c>
      <c r="C187" s="4"/>
      <c r="D187" s="137"/>
      <c r="E187" s="50"/>
      <c r="F187" s="50"/>
      <c r="G187" s="114">
        <f>G188+G189</f>
        <v>15336000000</v>
      </c>
      <c r="H187" s="116">
        <f>H188+H189</f>
        <v>2500000000</v>
      </c>
      <c r="I187" s="114">
        <f>I188+I189</f>
        <v>12836000000</v>
      </c>
      <c r="J187" s="114">
        <f>J188+J189</f>
        <v>0</v>
      </c>
      <c r="K187" s="114">
        <f>K188+K189</f>
        <v>0</v>
      </c>
      <c r="L187" s="114">
        <f>L188+L189</f>
        <v>0</v>
      </c>
      <c r="M187" s="114">
        <f>M188+M189</f>
        <v>0</v>
      </c>
    </row>
    <row r="188" spans="1:13" ht="21.75" customHeight="1" x14ac:dyDescent="0.2">
      <c r="A188" s="115" t="s">
        <v>224</v>
      </c>
      <c r="B188" s="85" t="s">
        <v>548</v>
      </c>
      <c r="C188" s="24">
        <v>63</v>
      </c>
      <c r="D188" s="75">
        <v>2021003520199</v>
      </c>
      <c r="E188" s="9">
        <v>2021520002188</v>
      </c>
      <c r="F188" s="6">
        <v>438621</v>
      </c>
      <c r="G188" s="115">
        <f>H188+I188+J188+K188+L188+M188</f>
        <v>12836000000</v>
      </c>
      <c r="H188" s="125"/>
      <c r="I188" s="155">
        <v>12836000000</v>
      </c>
      <c r="J188" s="115"/>
      <c r="K188" s="115"/>
      <c r="L188" s="115"/>
      <c r="M188" s="122"/>
    </row>
    <row r="189" spans="1:13" x14ac:dyDescent="0.2">
      <c r="A189" s="115" t="s">
        <v>225</v>
      </c>
      <c r="B189" s="98" t="s">
        <v>568</v>
      </c>
      <c r="C189" s="24">
        <v>64</v>
      </c>
      <c r="D189" s="75">
        <v>2021003520233</v>
      </c>
      <c r="E189" s="65">
        <v>2021520002146</v>
      </c>
      <c r="F189" s="6">
        <v>440388</v>
      </c>
      <c r="G189" s="122">
        <f>H189+I189+J189+K189+L189+M189+M189</f>
        <v>2500000000</v>
      </c>
      <c r="H189" s="155">
        <f>2500000000</f>
        <v>2500000000</v>
      </c>
      <c r="I189" s="115"/>
      <c r="J189" s="115"/>
      <c r="K189" s="115"/>
      <c r="L189" s="115"/>
      <c r="M189" s="115"/>
    </row>
    <row r="190" spans="1:13" x14ac:dyDescent="0.2">
      <c r="A190" s="114" t="s">
        <v>226</v>
      </c>
      <c r="B190" s="84" t="s">
        <v>227</v>
      </c>
      <c r="C190" s="4"/>
      <c r="D190" s="137"/>
      <c r="E190" s="50"/>
      <c r="F190" s="50"/>
      <c r="G190" s="114">
        <f t="shared" ref="G190:M190" si="44">G191+G192+G193</f>
        <v>800000000</v>
      </c>
      <c r="H190" s="116">
        <f t="shared" si="44"/>
        <v>0</v>
      </c>
      <c r="I190" s="114">
        <f t="shared" si="44"/>
        <v>800000000</v>
      </c>
      <c r="J190" s="114">
        <f t="shared" si="44"/>
        <v>0</v>
      </c>
      <c r="K190" s="114">
        <f t="shared" si="44"/>
        <v>0</v>
      </c>
      <c r="L190" s="114">
        <f t="shared" si="44"/>
        <v>0</v>
      </c>
      <c r="M190" s="114">
        <f t="shared" si="44"/>
        <v>0</v>
      </c>
    </row>
    <row r="191" spans="1:13" ht="22.5" x14ac:dyDescent="0.2">
      <c r="A191" s="115" t="s">
        <v>228</v>
      </c>
      <c r="B191" s="85" t="s">
        <v>549</v>
      </c>
      <c r="C191" s="24">
        <v>65</v>
      </c>
      <c r="D191" s="75">
        <v>2021003520195</v>
      </c>
      <c r="E191" s="9">
        <v>2021520002183</v>
      </c>
      <c r="F191" s="6">
        <v>438674</v>
      </c>
      <c r="G191" s="122">
        <f>H191+I191+J191+K191+L191+M191+M191</f>
        <v>800000000</v>
      </c>
      <c r="H191" s="125"/>
      <c r="I191" s="122">
        <v>800000000</v>
      </c>
      <c r="J191" s="115"/>
      <c r="K191" s="115"/>
      <c r="L191" s="115"/>
      <c r="M191" s="115"/>
    </row>
    <row r="192" spans="1:13" hidden="1" x14ac:dyDescent="0.2">
      <c r="A192" s="115" t="s">
        <v>229</v>
      </c>
      <c r="B192" s="85"/>
      <c r="C192" s="5"/>
      <c r="D192" s="63"/>
      <c r="E192" s="9"/>
      <c r="F192" s="6"/>
      <c r="G192" s="115"/>
      <c r="H192" s="125"/>
      <c r="I192" s="115"/>
      <c r="J192" s="115"/>
      <c r="K192" s="115"/>
      <c r="L192" s="115"/>
      <c r="M192" s="115"/>
    </row>
    <row r="193" spans="1:13" hidden="1" x14ac:dyDescent="0.2">
      <c r="A193" s="115" t="s">
        <v>230</v>
      </c>
      <c r="B193" s="85"/>
      <c r="C193" s="5"/>
      <c r="D193" s="63"/>
      <c r="E193" s="9"/>
      <c r="F193" s="6"/>
      <c r="G193" s="115"/>
      <c r="H193" s="125"/>
      <c r="I193" s="115"/>
      <c r="J193" s="115"/>
      <c r="K193" s="115"/>
      <c r="L193" s="115"/>
      <c r="M193" s="115"/>
    </row>
    <row r="194" spans="1:13" x14ac:dyDescent="0.2">
      <c r="A194" s="114" t="s">
        <v>231</v>
      </c>
      <c r="B194" s="84" t="s">
        <v>232</v>
      </c>
      <c r="C194" s="4"/>
      <c r="D194" s="137"/>
      <c r="E194" s="50"/>
      <c r="F194" s="50"/>
      <c r="G194" s="114">
        <f t="shared" ref="G194:M194" si="45">G195+G196+G197</f>
        <v>5160897227</v>
      </c>
      <c r="H194" s="116">
        <f t="shared" si="45"/>
        <v>260000000</v>
      </c>
      <c r="I194" s="114">
        <f t="shared" si="45"/>
        <v>4900897227</v>
      </c>
      <c r="J194" s="114">
        <f t="shared" si="45"/>
        <v>0</v>
      </c>
      <c r="K194" s="114">
        <f t="shared" si="45"/>
        <v>0</v>
      </c>
      <c r="L194" s="114">
        <f t="shared" si="45"/>
        <v>0</v>
      </c>
      <c r="M194" s="114">
        <f t="shared" si="45"/>
        <v>0</v>
      </c>
    </row>
    <row r="195" spans="1:13" ht="22.5" x14ac:dyDescent="0.2">
      <c r="A195" s="115" t="s">
        <v>233</v>
      </c>
      <c r="B195" s="85" t="s">
        <v>550</v>
      </c>
      <c r="C195" s="24">
        <v>66</v>
      </c>
      <c r="D195" s="75">
        <v>2021003520198</v>
      </c>
      <c r="E195" s="9">
        <v>2021520002185</v>
      </c>
      <c r="F195" s="6">
        <v>438650</v>
      </c>
      <c r="G195" s="115">
        <f>H195+I195+J195+K195+L195+M195+M195</f>
        <v>5160897227</v>
      </c>
      <c r="H195" s="155">
        <v>260000000</v>
      </c>
      <c r="I195" s="155">
        <f>5160897227-H195</f>
        <v>4900897227</v>
      </c>
      <c r="J195" s="115"/>
      <c r="K195" s="115"/>
      <c r="L195" s="115"/>
      <c r="M195" s="115"/>
    </row>
    <row r="196" spans="1:13" hidden="1" x14ac:dyDescent="0.2">
      <c r="A196" s="115" t="s">
        <v>234</v>
      </c>
      <c r="B196" s="85"/>
      <c r="C196" s="5"/>
      <c r="D196" s="63"/>
      <c r="E196" s="9"/>
      <c r="F196" s="6"/>
      <c r="G196" s="115"/>
      <c r="H196" s="125"/>
      <c r="I196" s="115"/>
      <c r="J196" s="115"/>
      <c r="K196" s="115"/>
      <c r="L196" s="115"/>
      <c r="M196" s="115"/>
    </row>
    <row r="197" spans="1:13" hidden="1" x14ac:dyDescent="0.2">
      <c r="A197" s="115" t="s">
        <v>235</v>
      </c>
      <c r="B197" s="85"/>
      <c r="C197" s="5"/>
      <c r="D197" s="63"/>
      <c r="E197" s="9"/>
      <c r="F197" s="6"/>
      <c r="G197" s="115"/>
      <c r="H197" s="125"/>
      <c r="I197" s="115"/>
      <c r="J197" s="115"/>
      <c r="K197" s="115"/>
      <c r="L197" s="115"/>
      <c r="M197" s="115"/>
    </row>
    <row r="198" spans="1:13" x14ac:dyDescent="0.2">
      <c r="A198" s="114" t="s">
        <v>236</v>
      </c>
      <c r="B198" s="84" t="s">
        <v>237</v>
      </c>
      <c r="C198" s="4"/>
      <c r="D198" s="137"/>
      <c r="E198" s="50"/>
      <c r="F198" s="50"/>
      <c r="G198" s="114">
        <f t="shared" ref="G198:M198" si="46">G199+G200+G201</f>
        <v>2526000000</v>
      </c>
      <c r="H198" s="116">
        <f t="shared" si="46"/>
        <v>0</v>
      </c>
      <c r="I198" s="114">
        <f t="shared" si="46"/>
        <v>2526000000</v>
      </c>
      <c r="J198" s="114">
        <f t="shared" si="46"/>
        <v>0</v>
      </c>
      <c r="K198" s="114">
        <f t="shared" si="46"/>
        <v>0</v>
      </c>
      <c r="L198" s="114">
        <f t="shared" si="46"/>
        <v>0</v>
      </c>
      <c r="M198" s="114">
        <f t="shared" si="46"/>
        <v>0</v>
      </c>
    </row>
    <row r="199" spans="1:13" x14ac:dyDescent="0.2">
      <c r="A199" s="115" t="s">
        <v>238</v>
      </c>
      <c r="B199" s="85" t="s">
        <v>558</v>
      </c>
      <c r="C199" s="24">
        <v>67</v>
      </c>
      <c r="D199" s="75">
        <v>2021003520216</v>
      </c>
      <c r="E199" s="9">
        <v>2021520002187</v>
      </c>
      <c r="F199" s="6">
        <v>440009</v>
      </c>
      <c r="G199" s="122">
        <f>H199+I199+J199+K199+L199+M199+M199</f>
        <v>2526000000</v>
      </c>
      <c r="H199" s="125"/>
      <c r="I199" s="122">
        <v>2526000000</v>
      </c>
      <c r="J199" s="115"/>
      <c r="K199" s="115"/>
      <c r="L199" s="115"/>
      <c r="M199" s="115"/>
    </row>
    <row r="200" spans="1:13" hidden="1" x14ac:dyDescent="0.2">
      <c r="A200" s="115" t="s">
        <v>239</v>
      </c>
      <c r="B200" s="85"/>
      <c r="C200" s="5"/>
      <c r="D200" s="63"/>
      <c r="E200" s="9"/>
      <c r="F200" s="6"/>
      <c r="G200" s="115"/>
      <c r="H200" s="125"/>
      <c r="I200" s="115"/>
      <c r="J200" s="115"/>
      <c r="K200" s="115"/>
      <c r="L200" s="115"/>
      <c r="M200" s="115"/>
    </row>
    <row r="201" spans="1:13" hidden="1" x14ac:dyDescent="0.2">
      <c r="A201" s="115" t="s">
        <v>240</v>
      </c>
      <c r="B201" s="85"/>
      <c r="C201" s="5"/>
      <c r="D201" s="63"/>
      <c r="E201" s="9"/>
      <c r="F201" s="6"/>
      <c r="G201" s="115"/>
      <c r="H201" s="125"/>
      <c r="I201" s="115"/>
      <c r="J201" s="115"/>
      <c r="K201" s="115"/>
      <c r="L201" s="115"/>
      <c r="M201" s="115"/>
    </row>
    <row r="202" spans="1:13" x14ac:dyDescent="0.2">
      <c r="A202" s="114" t="s">
        <v>241</v>
      </c>
      <c r="B202" s="84" t="s">
        <v>242</v>
      </c>
      <c r="C202" s="4"/>
      <c r="D202" s="137"/>
      <c r="E202" s="185"/>
      <c r="F202" s="50"/>
      <c r="G202" s="114">
        <f t="shared" ref="G202:M202" si="47">G203+G204+G205</f>
        <v>1236000000</v>
      </c>
      <c r="H202" s="116">
        <f>H203+H204+H205</f>
        <v>0</v>
      </c>
      <c r="I202" s="114">
        <f>I203+I204+I205</f>
        <v>1236000000</v>
      </c>
      <c r="J202" s="114">
        <f t="shared" si="47"/>
        <v>0</v>
      </c>
      <c r="K202" s="114">
        <f t="shared" si="47"/>
        <v>0</v>
      </c>
      <c r="L202" s="114">
        <f t="shared" si="47"/>
        <v>0</v>
      </c>
      <c r="M202" s="114">
        <f t="shared" si="47"/>
        <v>0</v>
      </c>
    </row>
    <row r="203" spans="1:13" ht="20.25" customHeight="1" x14ac:dyDescent="0.2">
      <c r="A203" s="115" t="s">
        <v>243</v>
      </c>
      <c r="B203" s="85" t="s">
        <v>557</v>
      </c>
      <c r="C203" s="24">
        <v>68</v>
      </c>
      <c r="D203" s="75">
        <v>2021003520215</v>
      </c>
      <c r="E203" s="9">
        <v>2021520002186</v>
      </c>
      <c r="F203" s="6">
        <v>440162</v>
      </c>
      <c r="G203" s="122">
        <f>H203+I203+J203+K203+L203+M203+M203</f>
        <v>1236000000</v>
      </c>
      <c r="H203" s="125"/>
      <c r="I203" s="173">
        <v>1236000000</v>
      </c>
      <c r="J203" s="115"/>
      <c r="K203" s="115"/>
      <c r="L203" s="115"/>
      <c r="M203" s="115"/>
    </row>
    <row r="204" spans="1:13" hidden="1" x14ac:dyDescent="0.2">
      <c r="A204" s="115" t="s">
        <v>244</v>
      </c>
      <c r="B204" s="85"/>
      <c r="C204" s="5"/>
      <c r="D204" s="63"/>
      <c r="E204" s="9"/>
      <c r="F204" s="6"/>
      <c r="G204" s="115"/>
      <c r="H204" s="125"/>
      <c r="I204" s="115"/>
      <c r="J204" s="115"/>
      <c r="K204" s="115"/>
      <c r="L204" s="115"/>
      <c r="M204" s="115"/>
    </row>
    <row r="205" spans="1:13" hidden="1" x14ac:dyDescent="0.2">
      <c r="A205" s="115" t="s">
        <v>245</v>
      </c>
      <c r="B205" s="85"/>
      <c r="C205" s="5"/>
      <c r="D205" s="63"/>
      <c r="E205" s="9"/>
      <c r="F205" s="6"/>
      <c r="G205" s="115"/>
      <c r="H205" s="125"/>
      <c r="I205" s="115"/>
      <c r="J205" s="115"/>
      <c r="K205" s="115"/>
      <c r="L205" s="115"/>
      <c r="M205" s="115"/>
    </row>
    <row r="206" spans="1:13" x14ac:dyDescent="0.2">
      <c r="A206" s="114" t="s">
        <v>246</v>
      </c>
      <c r="B206" s="178" t="s">
        <v>247</v>
      </c>
      <c r="C206" s="7"/>
      <c r="D206" s="137"/>
      <c r="E206" s="50"/>
      <c r="F206" s="50"/>
      <c r="G206" s="114">
        <f t="shared" ref="G206:M206" si="48">G207+G208+G209</f>
        <v>0</v>
      </c>
      <c r="H206" s="116">
        <f t="shared" si="48"/>
        <v>0</v>
      </c>
      <c r="I206" s="114">
        <f t="shared" si="48"/>
        <v>0</v>
      </c>
      <c r="J206" s="114">
        <f t="shared" si="48"/>
        <v>0</v>
      </c>
      <c r="K206" s="114">
        <f t="shared" si="48"/>
        <v>0</v>
      </c>
      <c r="L206" s="114">
        <f t="shared" si="48"/>
        <v>0</v>
      </c>
      <c r="M206" s="114">
        <f t="shared" si="48"/>
        <v>0</v>
      </c>
    </row>
    <row r="207" spans="1:13" ht="23.25" hidden="1" customHeight="1" x14ac:dyDescent="0.2">
      <c r="A207" s="115" t="s">
        <v>248</v>
      </c>
      <c r="B207" s="85"/>
      <c r="C207" s="5"/>
      <c r="D207" s="215"/>
      <c r="E207" s="9"/>
      <c r="F207" s="6"/>
      <c r="G207" s="115">
        <f>H207+I207+J207+K207+L207+M207+M207</f>
        <v>0</v>
      </c>
      <c r="H207" s="244"/>
      <c r="I207" s="115"/>
      <c r="J207" s="115"/>
      <c r="K207" s="115"/>
      <c r="L207" s="115"/>
      <c r="M207" s="115"/>
    </row>
    <row r="208" spans="1:13" hidden="1" x14ac:dyDescent="0.2">
      <c r="A208" s="115" t="s">
        <v>249</v>
      </c>
      <c r="B208" s="98"/>
      <c r="C208" s="16"/>
      <c r="D208" s="75"/>
      <c r="E208" s="9"/>
      <c r="F208" s="6"/>
      <c r="G208" s="115">
        <f>H208+I208+J208+K208+L208+M208+M208</f>
        <v>0</v>
      </c>
      <c r="H208" s="125"/>
      <c r="I208" s="115"/>
      <c r="J208" s="115"/>
      <c r="K208" s="115"/>
      <c r="L208" s="115"/>
      <c r="M208" s="115"/>
    </row>
    <row r="209" spans="1:13" hidden="1" x14ac:dyDescent="0.2">
      <c r="A209" s="115" t="s">
        <v>250</v>
      </c>
      <c r="B209" s="85"/>
      <c r="C209" s="5"/>
      <c r="D209" s="63"/>
      <c r="E209" s="9"/>
      <c r="F209" s="6"/>
      <c r="G209" s="115"/>
      <c r="H209" s="125"/>
      <c r="I209" s="115"/>
      <c r="J209" s="115"/>
      <c r="K209" s="115"/>
      <c r="L209" s="115"/>
      <c r="M209" s="115"/>
    </row>
    <row r="210" spans="1:13" hidden="1" x14ac:dyDescent="0.2">
      <c r="A210" s="123"/>
      <c r="B210" s="101"/>
      <c r="C210" s="60"/>
      <c r="D210" s="216"/>
      <c r="E210" s="76"/>
      <c r="F210" s="61"/>
      <c r="G210" s="123"/>
      <c r="H210" s="245"/>
      <c r="I210" s="123"/>
      <c r="J210" s="123"/>
      <c r="K210" s="123"/>
      <c r="L210" s="123"/>
      <c r="M210" s="123"/>
    </row>
    <row r="211" spans="1:13" x14ac:dyDescent="0.2">
      <c r="A211" s="113" t="s">
        <v>251</v>
      </c>
      <c r="B211" s="83" t="s">
        <v>252</v>
      </c>
      <c r="C211" s="3"/>
      <c r="D211" s="192"/>
      <c r="E211" s="49"/>
      <c r="F211" s="49"/>
      <c r="G211" s="113">
        <f>+G212+G219+G223+G227+G237+G242+G246</f>
        <v>4385000000</v>
      </c>
      <c r="H211" s="228">
        <f>+H212+H219+H223+H227+H237+H242+H246</f>
        <v>4385000000</v>
      </c>
      <c r="I211" s="113">
        <f>+I212</f>
        <v>0</v>
      </c>
      <c r="J211" s="113">
        <f>+J212</f>
        <v>0</v>
      </c>
      <c r="K211" s="113">
        <f>+K212</f>
        <v>0</v>
      </c>
      <c r="L211" s="113">
        <f>+L212</f>
        <v>0</v>
      </c>
      <c r="M211" s="113">
        <f>+M212</f>
        <v>0</v>
      </c>
    </row>
    <row r="212" spans="1:13" x14ac:dyDescent="0.2">
      <c r="A212" s="114" t="s">
        <v>253</v>
      </c>
      <c r="B212" s="84" t="s">
        <v>254</v>
      </c>
      <c r="C212" s="4"/>
      <c r="D212" s="137"/>
      <c r="E212" s="50"/>
      <c r="F212" s="50"/>
      <c r="G212" s="114">
        <f t="shared" ref="G212:M212" si="49">G213+G214+G215</f>
        <v>707000000</v>
      </c>
      <c r="H212" s="116">
        <f t="shared" si="49"/>
        <v>707000000</v>
      </c>
      <c r="I212" s="114">
        <f t="shared" si="49"/>
        <v>0</v>
      </c>
      <c r="J212" s="114">
        <f t="shared" si="49"/>
        <v>0</v>
      </c>
      <c r="K212" s="114">
        <f t="shared" si="49"/>
        <v>0</v>
      </c>
      <c r="L212" s="114">
        <f t="shared" si="49"/>
        <v>0</v>
      </c>
      <c r="M212" s="114">
        <f t="shared" si="49"/>
        <v>0</v>
      </c>
    </row>
    <row r="213" spans="1:13" x14ac:dyDescent="0.2">
      <c r="A213" s="115" t="s">
        <v>255</v>
      </c>
      <c r="B213" s="85" t="s">
        <v>533</v>
      </c>
      <c r="C213" s="24">
        <v>69</v>
      </c>
      <c r="D213" s="195">
        <v>2021003520190</v>
      </c>
      <c r="E213" s="66">
        <v>2021520002204</v>
      </c>
      <c r="F213" s="6">
        <v>439414</v>
      </c>
      <c r="G213" s="122">
        <f>H213+I213+J213+K213+L213+M213+M213</f>
        <v>707000000</v>
      </c>
      <c r="H213" s="155">
        <v>707000000</v>
      </c>
      <c r="I213" s="115"/>
      <c r="J213" s="115"/>
      <c r="K213" s="115"/>
      <c r="L213" s="115"/>
      <c r="M213" s="115"/>
    </row>
    <row r="214" spans="1:13" hidden="1" x14ac:dyDescent="0.2">
      <c r="A214" s="115" t="s">
        <v>256</v>
      </c>
      <c r="B214" s="85"/>
      <c r="C214" s="5"/>
      <c r="D214" s="63"/>
      <c r="E214" s="75"/>
      <c r="F214" s="6"/>
      <c r="G214" s="115"/>
      <c r="H214" s="125"/>
      <c r="I214" s="115"/>
      <c r="J214" s="115"/>
      <c r="K214" s="115"/>
      <c r="L214" s="115"/>
      <c r="M214" s="115"/>
    </row>
    <row r="215" spans="1:13" hidden="1" x14ac:dyDescent="0.2">
      <c r="A215" s="115"/>
      <c r="B215" s="85"/>
      <c r="C215" s="5"/>
      <c r="D215" s="63"/>
      <c r="E215" s="75"/>
      <c r="F215" s="6"/>
      <c r="G215" s="115"/>
      <c r="H215" s="125"/>
      <c r="I215" s="115"/>
      <c r="J215" s="115"/>
      <c r="K215" s="115"/>
      <c r="L215" s="115"/>
      <c r="M215" s="115"/>
    </row>
    <row r="216" spans="1:13" hidden="1" x14ac:dyDescent="0.2">
      <c r="A216" s="115"/>
      <c r="B216" s="85"/>
      <c r="C216" s="5"/>
      <c r="D216" s="63"/>
      <c r="E216" s="75"/>
      <c r="F216" s="6"/>
      <c r="G216" s="115"/>
      <c r="H216" s="125"/>
      <c r="I216" s="115"/>
      <c r="J216" s="115"/>
      <c r="K216" s="115"/>
      <c r="L216" s="115"/>
      <c r="M216" s="115"/>
    </row>
    <row r="217" spans="1:13" hidden="1" x14ac:dyDescent="0.2">
      <c r="A217" s="115"/>
      <c r="B217" s="85"/>
      <c r="C217" s="5"/>
      <c r="D217" s="63"/>
      <c r="E217" s="75"/>
      <c r="F217" s="6"/>
      <c r="G217" s="115"/>
      <c r="H217" s="125"/>
      <c r="I217" s="115"/>
      <c r="J217" s="115"/>
      <c r="K217" s="115"/>
      <c r="L217" s="115"/>
      <c r="M217" s="115"/>
    </row>
    <row r="218" spans="1:13" hidden="1" x14ac:dyDescent="0.2">
      <c r="A218" s="115" t="s">
        <v>257</v>
      </c>
      <c r="B218" s="85"/>
      <c r="C218" s="5"/>
      <c r="D218" s="63"/>
      <c r="E218" s="75"/>
      <c r="F218" s="6"/>
      <c r="G218" s="115"/>
      <c r="H218" s="125"/>
      <c r="I218" s="115"/>
      <c r="J218" s="115"/>
      <c r="K218" s="115"/>
      <c r="L218" s="115"/>
      <c r="M218" s="115"/>
    </row>
    <row r="219" spans="1:13" x14ac:dyDescent="0.2">
      <c r="A219" s="114" t="s">
        <v>258</v>
      </c>
      <c r="B219" s="84" t="s">
        <v>259</v>
      </c>
      <c r="C219" s="4"/>
      <c r="D219" s="137"/>
      <c r="E219" s="135"/>
      <c r="F219" s="50"/>
      <c r="G219" s="114">
        <f t="shared" ref="G219:M219" si="50">G220+G221+G222</f>
        <v>659000000</v>
      </c>
      <c r="H219" s="116">
        <f t="shared" si="50"/>
        <v>659000000</v>
      </c>
      <c r="I219" s="114">
        <f t="shared" si="50"/>
        <v>0</v>
      </c>
      <c r="J219" s="114">
        <f t="shared" si="50"/>
        <v>0</v>
      </c>
      <c r="K219" s="114">
        <f t="shared" si="50"/>
        <v>0</v>
      </c>
      <c r="L219" s="114">
        <f t="shared" si="50"/>
        <v>0</v>
      </c>
      <c r="M219" s="114">
        <f t="shared" si="50"/>
        <v>0</v>
      </c>
    </row>
    <row r="220" spans="1:13" x14ac:dyDescent="0.2">
      <c r="A220" s="115" t="s">
        <v>260</v>
      </c>
      <c r="B220" s="85" t="s">
        <v>532</v>
      </c>
      <c r="C220" s="24">
        <v>70</v>
      </c>
      <c r="D220" s="66">
        <v>2021003520189</v>
      </c>
      <c r="E220" s="66">
        <v>2021520002203</v>
      </c>
      <c r="F220" s="6">
        <v>439463</v>
      </c>
      <c r="G220" s="122">
        <f>H220+I220+J220+K220+L220+M220+M220</f>
        <v>659000000</v>
      </c>
      <c r="H220" s="155">
        <v>659000000</v>
      </c>
      <c r="I220" s="115"/>
      <c r="J220" s="115"/>
      <c r="K220" s="115"/>
      <c r="L220" s="115"/>
      <c r="M220" s="115"/>
    </row>
    <row r="221" spans="1:13" hidden="1" x14ac:dyDescent="0.2">
      <c r="A221" s="115" t="s">
        <v>261</v>
      </c>
      <c r="B221" s="85"/>
      <c r="C221" s="5"/>
      <c r="D221" s="63"/>
      <c r="E221" s="75"/>
      <c r="F221" s="6"/>
      <c r="G221" s="115"/>
      <c r="H221" s="125"/>
      <c r="I221" s="115"/>
      <c r="J221" s="115"/>
      <c r="K221" s="115"/>
      <c r="L221" s="115"/>
      <c r="M221" s="115"/>
    </row>
    <row r="222" spans="1:13" hidden="1" x14ac:dyDescent="0.2">
      <c r="A222" s="115" t="s">
        <v>262</v>
      </c>
      <c r="B222" s="85"/>
      <c r="C222" s="5"/>
      <c r="D222" s="63"/>
      <c r="E222" s="75"/>
      <c r="F222" s="6"/>
      <c r="G222" s="115"/>
      <c r="H222" s="125"/>
      <c r="I222" s="115"/>
      <c r="J222" s="115"/>
      <c r="K222" s="115"/>
      <c r="L222" s="115"/>
      <c r="M222" s="115"/>
    </row>
    <row r="223" spans="1:13" x14ac:dyDescent="0.2">
      <c r="A223" s="114" t="s">
        <v>263</v>
      </c>
      <c r="B223" s="84" t="s">
        <v>264</v>
      </c>
      <c r="C223" s="4"/>
      <c r="D223" s="137"/>
      <c r="E223" s="135"/>
      <c r="F223" s="50"/>
      <c r="G223" s="114">
        <f>G224+G225+G226</f>
        <v>651000000</v>
      </c>
      <c r="H223" s="116">
        <f t="shared" ref="H223:M223" si="51">H224+H225+H226</f>
        <v>651000000</v>
      </c>
      <c r="I223" s="114">
        <f t="shared" si="51"/>
        <v>0</v>
      </c>
      <c r="J223" s="114">
        <f t="shared" si="51"/>
        <v>0</v>
      </c>
      <c r="K223" s="114">
        <f t="shared" si="51"/>
        <v>0</v>
      </c>
      <c r="L223" s="114">
        <f t="shared" si="51"/>
        <v>0</v>
      </c>
      <c r="M223" s="114">
        <f t="shared" si="51"/>
        <v>0</v>
      </c>
    </row>
    <row r="224" spans="1:13" x14ac:dyDescent="0.2">
      <c r="A224" s="115" t="s">
        <v>265</v>
      </c>
      <c r="B224" s="85" t="s">
        <v>531</v>
      </c>
      <c r="C224" s="24">
        <v>71</v>
      </c>
      <c r="D224" s="75">
        <v>2021003520188</v>
      </c>
      <c r="E224" s="66">
        <v>2021520002201</v>
      </c>
      <c r="F224" s="6">
        <v>439665</v>
      </c>
      <c r="G224" s="122">
        <f>H224+I224+J224+K224+L224+M224+M224</f>
        <v>78000000</v>
      </c>
      <c r="H224" s="155">
        <v>78000000</v>
      </c>
      <c r="I224" s="115"/>
      <c r="J224" s="115"/>
      <c r="K224" s="115"/>
      <c r="L224" s="115"/>
      <c r="M224" s="115"/>
    </row>
    <row r="225" spans="1:13" ht="22.5" x14ac:dyDescent="0.2">
      <c r="A225" s="115" t="s">
        <v>266</v>
      </c>
      <c r="B225" s="85" t="s">
        <v>540</v>
      </c>
      <c r="C225" s="24">
        <v>72</v>
      </c>
      <c r="D225" s="209">
        <v>2021003520204</v>
      </c>
      <c r="E225" s="75">
        <v>2021520002219</v>
      </c>
      <c r="F225" s="6">
        <v>423394</v>
      </c>
      <c r="G225" s="122">
        <f>H225+I225+J225+K225+L225+M225+M225</f>
        <v>573000000</v>
      </c>
      <c r="H225" s="155">
        <v>573000000</v>
      </c>
      <c r="I225" s="115"/>
      <c r="J225" s="115"/>
      <c r="K225" s="115"/>
      <c r="L225" s="115"/>
      <c r="M225" s="115"/>
    </row>
    <row r="226" spans="1:13" hidden="1" x14ac:dyDescent="0.2">
      <c r="A226" s="115" t="s">
        <v>267</v>
      </c>
      <c r="B226" s="85"/>
      <c r="C226" s="5"/>
      <c r="D226" s="63"/>
      <c r="E226" s="75"/>
      <c r="F226" s="6"/>
      <c r="G226" s="115"/>
      <c r="H226" s="125"/>
      <c r="I226" s="115"/>
      <c r="J226" s="115"/>
      <c r="K226" s="115"/>
      <c r="L226" s="115"/>
      <c r="M226" s="115"/>
    </row>
    <row r="227" spans="1:13" x14ac:dyDescent="0.2">
      <c r="A227" s="114" t="s">
        <v>268</v>
      </c>
      <c r="B227" s="84" t="s">
        <v>269</v>
      </c>
      <c r="C227" s="4"/>
      <c r="D227" s="137"/>
      <c r="E227" s="135"/>
      <c r="F227" s="50"/>
      <c r="G227" s="114">
        <f t="shared" ref="G227:M227" si="52">G228+G229+G230</f>
        <v>781000000</v>
      </c>
      <c r="H227" s="116">
        <f t="shared" si="52"/>
        <v>781000000</v>
      </c>
      <c r="I227" s="114">
        <f t="shared" si="52"/>
        <v>0</v>
      </c>
      <c r="J227" s="114">
        <f t="shared" si="52"/>
        <v>0</v>
      </c>
      <c r="K227" s="114">
        <f t="shared" si="52"/>
        <v>0</v>
      </c>
      <c r="L227" s="114">
        <f t="shared" si="52"/>
        <v>0</v>
      </c>
      <c r="M227" s="114">
        <f t="shared" si="52"/>
        <v>0</v>
      </c>
    </row>
    <row r="228" spans="1:13" x14ac:dyDescent="0.2">
      <c r="A228" s="115" t="s">
        <v>270</v>
      </c>
      <c r="B228" s="85" t="s">
        <v>525</v>
      </c>
      <c r="C228" s="24">
        <v>73</v>
      </c>
      <c r="D228" s="75">
        <v>2021003520181</v>
      </c>
      <c r="E228" s="66">
        <v>2021520002195</v>
      </c>
      <c r="F228" s="42">
        <v>439802</v>
      </c>
      <c r="G228" s="122">
        <f>H228+I228+J228+K228+L228+M228+M228</f>
        <v>686200000</v>
      </c>
      <c r="H228" s="155">
        <v>686200000</v>
      </c>
      <c r="I228" s="115"/>
      <c r="J228" s="115"/>
      <c r="K228" s="115"/>
      <c r="L228" s="115"/>
      <c r="M228" s="115"/>
    </row>
    <row r="229" spans="1:13" x14ac:dyDescent="0.2">
      <c r="A229" s="115" t="s">
        <v>271</v>
      </c>
      <c r="B229" s="85" t="s">
        <v>526</v>
      </c>
      <c r="C229" s="24">
        <v>74</v>
      </c>
      <c r="D229" s="75">
        <v>2021003520182</v>
      </c>
      <c r="E229" s="75">
        <v>2021520002197</v>
      </c>
      <c r="F229" s="6">
        <v>439775</v>
      </c>
      <c r="G229" s="122">
        <f>H229+I229+J229+K229+L229+M229+M229</f>
        <v>94800000</v>
      </c>
      <c r="H229" s="155">
        <v>94800000</v>
      </c>
      <c r="I229" s="115"/>
      <c r="J229" s="115"/>
      <c r="K229" s="115"/>
      <c r="L229" s="115"/>
      <c r="M229" s="115"/>
    </row>
    <row r="230" spans="1:13" hidden="1" x14ac:dyDescent="0.2">
      <c r="A230" s="115"/>
      <c r="B230" s="85"/>
      <c r="C230" s="5"/>
      <c r="D230" s="63"/>
      <c r="E230" s="75"/>
      <c r="F230" s="6"/>
      <c r="G230" s="115"/>
      <c r="H230" s="125"/>
      <c r="I230" s="115"/>
      <c r="J230" s="115"/>
      <c r="K230" s="115"/>
      <c r="L230" s="115"/>
      <c r="M230" s="115"/>
    </row>
    <row r="231" spans="1:13" hidden="1" x14ac:dyDescent="0.2">
      <c r="A231" s="115"/>
      <c r="B231" s="85"/>
      <c r="C231" s="5"/>
      <c r="D231" s="63"/>
      <c r="E231" s="75"/>
      <c r="F231" s="6"/>
      <c r="G231" s="115"/>
      <c r="H231" s="125"/>
      <c r="I231" s="115"/>
      <c r="J231" s="115"/>
      <c r="K231" s="115"/>
      <c r="L231" s="115"/>
      <c r="M231" s="115"/>
    </row>
    <row r="232" spans="1:13" hidden="1" x14ac:dyDescent="0.2">
      <c r="A232" s="115"/>
      <c r="B232" s="85"/>
      <c r="C232" s="5"/>
      <c r="D232" s="63"/>
      <c r="E232" s="75"/>
      <c r="F232" s="6"/>
      <c r="G232" s="115"/>
      <c r="H232" s="125"/>
      <c r="I232" s="115"/>
      <c r="J232" s="115"/>
      <c r="K232" s="115"/>
      <c r="L232" s="115"/>
      <c r="M232" s="115"/>
    </row>
    <row r="233" spans="1:13" hidden="1" x14ac:dyDescent="0.2">
      <c r="A233" s="115"/>
      <c r="B233" s="85"/>
      <c r="C233" s="5"/>
      <c r="D233" s="63"/>
      <c r="E233" s="75"/>
      <c r="F233" s="6"/>
      <c r="G233" s="115"/>
      <c r="H233" s="125"/>
      <c r="I233" s="115"/>
      <c r="J233" s="115"/>
      <c r="K233" s="115"/>
      <c r="L233" s="115"/>
      <c r="M233" s="115"/>
    </row>
    <row r="234" spans="1:13" hidden="1" x14ac:dyDescent="0.2">
      <c r="A234" s="115"/>
      <c r="B234" s="85"/>
      <c r="C234" s="5"/>
      <c r="D234" s="63"/>
      <c r="E234" s="75"/>
      <c r="F234" s="6"/>
      <c r="G234" s="115"/>
      <c r="H234" s="125"/>
      <c r="I234" s="115"/>
      <c r="J234" s="115"/>
      <c r="K234" s="115"/>
      <c r="L234" s="115"/>
      <c r="M234" s="115"/>
    </row>
    <row r="235" spans="1:13" hidden="1" x14ac:dyDescent="0.2">
      <c r="A235" s="115"/>
      <c r="B235" s="85"/>
      <c r="C235" s="5"/>
      <c r="D235" s="63"/>
      <c r="E235" s="75"/>
      <c r="F235" s="6"/>
      <c r="G235" s="115"/>
      <c r="H235" s="125"/>
      <c r="I235" s="115"/>
      <c r="J235" s="115"/>
      <c r="K235" s="115"/>
      <c r="L235" s="115"/>
      <c r="M235" s="115"/>
    </row>
    <row r="236" spans="1:13" hidden="1" x14ac:dyDescent="0.2">
      <c r="A236" s="115"/>
      <c r="B236" s="85"/>
      <c r="C236" s="5"/>
      <c r="D236" s="63"/>
      <c r="E236" s="75"/>
      <c r="F236" s="6">
        <v>439775</v>
      </c>
      <c r="G236" s="122"/>
      <c r="H236" s="125"/>
      <c r="I236" s="115"/>
      <c r="J236" s="115"/>
      <c r="K236" s="115"/>
      <c r="L236" s="115"/>
      <c r="M236" s="115"/>
    </row>
    <row r="237" spans="1:13" x14ac:dyDescent="0.2">
      <c r="A237" s="114" t="s">
        <v>272</v>
      </c>
      <c r="B237" s="84" t="s">
        <v>273</v>
      </c>
      <c r="C237" s="4"/>
      <c r="D237" s="137"/>
      <c r="E237" s="135"/>
      <c r="F237" s="50"/>
      <c r="G237" s="114">
        <f t="shared" ref="G237:M237" si="53">G238+G239+G240</f>
        <v>1075000000</v>
      </c>
      <c r="H237" s="116">
        <f t="shared" si="53"/>
        <v>1075000000</v>
      </c>
      <c r="I237" s="114">
        <f t="shared" si="53"/>
        <v>0</v>
      </c>
      <c r="J237" s="114">
        <f t="shared" si="53"/>
        <v>0</v>
      </c>
      <c r="K237" s="114">
        <f t="shared" si="53"/>
        <v>0</v>
      </c>
      <c r="L237" s="114">
        <f t="shared" si="53"/>
        <v>0</v>
      </c>
      <c r="M237" s="114">
        <f t="shared" si="53"/>
        <v>0</v>
      </c>
    </row>
    <row r="238" spans="1:13" x14ac:dyDescent="0.2">
      <c r="A238" s="115" t="s">
        <v>274</v>
      </c>
      <c r="B238" s="85" t="s">
        <v>527</v>
      </c>
      <c r="C238" s="24">
        <v>75</v>
      </c>
      <c r="D238" s="66">
        <v>2021003520183</v>
      </c>
      <c r="E238" s="66">
        <v>2021520002198</v>
      </c>
      <c r="F238" s="6">
        <v>439761</v>
      </c>
      <c r="G238" s="122">
        <f>H238+I238+J238+K238+L238+M238+M238</f>
        <v>265000000</v>
      </c>
      <c r="H238" s="155">
        <v>265000000</v>
      </c>
      <c r="I238" s="115"/>
      <c r="J238" s="115"/>
      <c r="K238" s="115"/>
      <c r="L238" s="115"/>
      <c r="M238" s="115"/>
    </row>
    <row r="239" spans="1:13" x14ac:dyDescent="0.2">
      <c r="A239" s="115" t="s">
        <v>275</v>
      </c>
      <c r="B239" s="85" t="s">
        <v>528</v>
      </c>
      <c r="C239" s="24">
        <v>76</v>
      </c>
      <c r="D239" s="209">
        <v>2021003520184</v>
      </c>
      <c r="E239" s="75">
        <v>2021520002199</v>
      </c>
      <c r="F239" s="6">
        <v>439726</v>
      </c>
      <c r="G239" s="122">
        <f>H239+I239+J239+K239+L239+M239+M239</f>
        <v>810000000</v>
      </c>
      <c r="H239" s="155">
        <v>810000000</v>
      </c>
      <c r="I239" s="115"/>
      <c r="J239" s="115"/>
      <c r="K239" s="115"/>
      <c r="L239" s="115"/>
      <c r="M239" s="115"/>
    </row>
    <row r="240" spans="1:13" hidden="1" x14ac:dyDescent="0.2">
      <c r="A240" s="115"/>
      <c r="B240" s="85"/>
      <c r="C240" s="5"/>
      <c r="D240" s="63"/>
      <c r="E240" s="75"/>
      <c r="F240" s="6"/>
      <c r="G240" s="115"/>
      <c r="H240" s="125"/>
      <c r="I240" s="115"/>
      <c r="J240" s="115"/>
      <c r="K240" s="115"/>
      <c r="L240" s="115"/>
      <c r="M240" s="115"/>
    </row>
    <row r="241" spans="1:13" hidden="1" x14ac:dyDescent="0.2">
      <c r="A241" s="115" t="s">
        <v>276</v>
      </c>
      <c r="B241" s="85"/>
      <c r="C241" s="5"/>
      <c r="D241" s="63"/>
      <c r="E241" s="75"/>
      <c r="F241" s="6"/>
      <c r="G241" s="115"/>
      <c r="H241" s="125"/>
      <c r="I241" s="115"/>
      <c r="J241" s="115"/>
      <c r="K241" s="115"/>
      <c r="L241" s="115"/>
      <c r="M241" s="115"/>
    </row>
    <row r="242" spans="1:13" x14ac:dyDescent="0.2">
      <c r="A242" s="114" t="s">
        <v>277</v>
      </c>
      <c r="B242" s="84" t="s">
        <v>278</v>
      </c>
      <c r="C242" s="4"/>
      <c r="D242" s="137"/>
      <c r="E242" s="135"/>
      <c r="F242" s="50"/>
      <c r="G242" s="114">
        <f>G243+G244+G245</f>
        <v>243000000</v>
      </c>
      <c r="H242" s="116">
        <f t="shared" ref="H242:M242" si="54">H243+H244+H245</f>
        <v>243000000</v>
      </c>
      <c r="I242" s="114">
        <f t="shared" si="54"/>
        <v>0</v>
      </c>
      <c r="J242" s="114">
        <f t="shared" si="54"/>
        <v>0</v>
      </c>
      <c r="K242" s="114">
        <f t="shared" si="54"/>
        <v>0</v>
      </c>
      <c r="L242" s="114">
        <f t="shared" si="54"/>
        <v>0</v>
      </c>
      <c r="M242" s="114">
        <f t="shared" si="54"/>
        <v>0</v>
      </c>
    </row>
    <row r="243" spans="1:13" x14ac:dyDescent="0.2">
      <c r="A243" s="115" t="s">
        <v>279</v>
      </c>
      <c r="B243" s="85" t="s">
        <v>529</v>
      </c>
      <c r="C243" s="24">
        <v>77</v>
      </c>
      <c r="D243" s="66">
        <v>2021003520185</v>
      </c>
      <c r="E243" s="66">
        <v>2021520002200</v>
      </c>
      <c r="F243" s="6">
        <v>439709</v>
      </c>
      <c r="G243" s="122">
        <f>H243+I243+J243+K243+L243+M243+M243</f>
        <v>193000000</v>
      </c>
      <c r="H243" s="155">
        <f>243000000-H244</f>
        <v>193000000</v>
      </c>
      <c r="I243" s="115"/>
      <c r="J243" s="115"/>
      <c r="K243" s="115"/>
      <c r="L243" s="115"/>
      <c r="M243" s="115"/>
    </row>
    <row r="244" spans="1:13" ht="22.5" x14ac:dyDescent="0.2">
      <c r="A244" s="115" t="s">
        <v>280</v>
      </c>
      <c r="B244" s="85" t="s">
        <v>541</v>
      </c>
      <c r="C244" s="24">
        <v>78</v>
      </c>
      <c r="D244" s="75">
        <v>2021003520205</v>
      </c>
      <c r="E244" s="75">
        <v>2021520002208</v>
      </c>
      <c r="F244" s="6">
        <v>308534</v>
      </c>
      <c r="G244" s="122">
        <f>H244+I244+J244+K244+L244+M244+M244</f>
        <v>50000000</v>
      </c>
      <c r="H244" s="155">
        <v>50000000</v>
      </c>
      <c r="I244" s="115"/>
      <c r="J244" s="115"/>
      <c r="K244" s="115"/>
      <c r="L244" s="115"/>
      <c r="M244" s="115"/>
    </row>
    <row r="245" spans="1:13" hidden="1" x14ac:dyDescent="0.2">
      <c r="A245" s="115"/>
      <c r="B245" s="85"/>
      <c r="C245" s="5"/>
      <c r="D245" s="63"/>
      <c r="E245" s="75"/>
      <c r="F245" s="6"/>
      <c r="G245" s="115"/>
      <c r="H245" s="125"/>
      <c r="I245" s="115"/>
      <c r="J245" s="115"/>
      <c r="K245" s="115"/>
      <c r="L245" s="115"/>
      <c r="M245" s="115"/>
    </row>
    <row r="246" spans="1:13" x14ac:dyDescent="0.2">
      <c r="A246" s="114" t="s">
        <v>281</v>
      </c>
      <c r="B246" s="84" t="s">
        <v>282</v>
      </c>
      <c r="C246" s="4"/>
      <c r="D246" s="137"/>
      <c r="E246" s="135"/>
      <c r="F246" s="50"/>
      <c r="G246" s="114">
        <f>G247+G248+G249</f>
        <v>269000000</v>
      </c>
      <c r="H246" s="116">
        <f t="shared" ref="H246:M246" si="55">H247+H248+H249</f>
        <v>269000000</v>
      </c>
      <c r="I246" s="114">
        <f t="shared" si="55"/>
        <v>0</v>
      </c>
      <c r="J246" s="114">
        <f t="shared" si="55"/>
        <v>0</v>
      </c>
      <c r="K246" s="114">
        <f t="shared" si="55"/>
        <v>0</v>
      </c>
      <c r="L246" s="114">
        <f t="shared" si="55"/>
        <v>0</v>
      </c>
      <c r="M246" s="114">
        <f t="shared" si="55"/>
        <v>0</v>
      </c>
    </row>
    <row r="247" spans="1:13" x14ac:dyDescent="0.2">
      <c r="A247" s="115" t="s">
        <v>283</v>
      </c>
      <c r="B247" s="85" t="s">
        <v>524</v>
      </c>
      <c r="C247" s="24">
        <v>79</v>
      </c>
      <c r="D247" s="75">
        <v>2021003520180</v>
      </c>
      <c r="E247" s="66">
        <v>2021520002220</v>
      </c>
      <c r="F247" s="6">
        <v>423975</v>
      </c>
      <c r="G247" s="122">
        <f>H247+I247+J247+K247+L247+M247+M247</f>
        <v>18000000</v>
      </c>
      <c r="H247" s="155">
        <v>18000000</v>
      </c>
      <c r="I247" s="115"/>
      <c r="J247" s="115"/>
      <c r="K247" s="115"/>
      <c r="L247" s="115"/>
      <c r="M247" s="115"/>
    </row>
    <row r="248" spans="1:13" x14ac:dyDescent="0.2">
      <c r="A248" s="115" t="s">
        <v>284</v>
      </c>
      <c r="B248" s="85" t="s">
        <v>537</v>
      </c>
      <c r="C248" s="24">
        <v>80</v>
      </c>
      <c r="D248" s="75">
        <v>2021003520200</v>
      </c>
      <c r="E248" s="9">
        <v>2021520002207</v>
      </c>
      <c r="F248" s="6">
        <v>439870</v>
      </c>
      <c r="G248" s="122">
        <f>H248+I248+J248+K248+L248+M248+M248</f>
        <v>150000000</v>
      </c>
      <c r="H248" s="155">
        <v>150000000</v>
      </c>
      <c r="I248" s="115"/>
      <c r="J248" s="115"/>
      <c r="K248" s="115"/>
      <c r="L248" s="115"/>
      <c r="M248" s="115"/>
    </row>
    <row r="249" spans="1:13" ht="22.5" x14ac:dyDescent="0.2">
      <c r="A249" s="115" t="s">
        <v>285</v>
      </c>
      <c r="B249" s="85" t="s">
        <v>542</v>
      </c>
      <c r="C249" s="24">
        <v>81</v>
      </c>
      <c r="D249" s="75">
        <v>2021003520206</v>
      </c>
      <c r="E249" s="9">
        <v>2021520002221</v>
      </c>
      <c r="F249" s="6">
        <v>440044</v>
      </c>
      <c r="G249" s="122">
        <f>H249+I249+J249+K249+L249+M249+M249</f>
        <v>101000000</v>
      </c>
      <c r="H249" s="155">
        <v>101000000</v>
      </c>
      <c r="I249" s="115"/>
      <c r="J249" s="115"/>
      <c r="K249" s="115"/>
      <c r="L249" s="115"/>
      <c r="M249" s="115"/>
    </row>
    <row r="250" spans="1:13" x14ac:dyDescent="0.2">
      <c r="A250" s="113" t="s">
        <v>286</v>
      </c>
      <c r="B250" s="83" t="s">
        <v>287</v>
      </c>
      <c r="C250" s="3"/>
      <c r="D250" s="192"/>
      <c r="E250" s="49"/>
      <c r="F250" s="49"/>
      <c r="G250" s="113">
        <f>+G251+G255+G263+G259</f>
        <v>2201000000</v>
      </c>
      <c r="H250" s="228">
        <f>+H251+H255+H263+H260</f>
        <v>2201000000</v>
      </c>
      <c r="I250" s="113">
        <f>+I251</f>
        <v>0</v>
      </c>
      <c r="J250" s="113">
        <f>+J251</f>
        <v>0</v>
      </c>
      <c r="K250" s="113">
        <f>+K251</f>
        <v>0</v>
      </c>
      <c r="L250" s="113">
        <f>+L251</f>
        <v>0</v>
      </c>
      <c r="M250" s="113">
        <f>+M251</f>
        <v>0</v>
      </c>
    </row>
    <row r="251" spans="1:13" x14ac:dyDescent="0.2">
      <c r="A251" s="114" t="s">
        <v>288</v>
      </c>
      <c r="B251" s="86" t="s">
        <v>289</v>
      </c>
      <c r="C251" s="7"/>
      <c r="D251" s="137"/>
      <c r="E251" s="182"/>
      <c r="F251" s="50"/>
      <c r="G251" s="114">
        <f t="shared" ref="G251:M251" si="56">G252+G253+G254</f>
        <v>1019661440</v>
      </c>
      <c r="H251" s="116">
        <f t="shared" si="56"/>
        <v>1019661440</v>
      </c>
      <c r="I251" s="114">
        <f t="shared" si="56"/>
        <v>0</v>
      </c>
      <c r="J251" s="114">
        <f t="shared" si="56"/>
        <v>0</v>
      </c>
      <c r="K251" s="114">
        <f t="shared" si="56"/>
        <v>0</v>
      </c>
      <c r="L251" s="114">
        <f t="shared" si="56"/>
        <v>0</v>
      </c>
      <c r="M251" s="114">
        <f t="shared" si="56"/>
        <v>0</v>
      </c>
    </row>
    <row r="252" spans="1:13" x14ac:dyDescent="0.2">
      <c r="A252" s="115" t="s">
        <v>290</v>
      </c>
      <c r="B252" s="85" t="s">
        <v>571</v>
      </c>
      <c r="C252" s="24">
        <v>82</v>
      </c>
      <c r="D252" s="66">
        <v>2021003520236</v>
      </c>
      <c r="E252" s="65">
        <v>2021520002282</v>
      </c>
      <c r="F252" s="6">
        <v>437472</v>
      </c>
      <c r="G252" s="122">
        <f>H252+I252+J252+K252+L252+M252+M252</f>
        <v>822477317</v>
      </c>
      <c r="H252" s="155">
        <v>822477317</v>
      </c>
      <c r="I252" s="115"/>
      <c r="J252" s="115"/>
      <c r="K252" s="115"/>
      <c r="L252" s="115"/>
      <c r="M252" s="115"/>
    </row>
    <row r="253" spans="1:13" ht="22.5" x14ac:dyDescent="0.2">
      <c r="A253" s="115" t="s">
        <v>291</v>
      </c>
      <c r="B253" s="85" t="s">
        <v>582</v>
      </c>
      <c r="C253" s="26">
        <v>83</v>
      </c>
      <c r="D253" s="66">
        <v>2021003520245</v>
      </c>
      <c r="E253" s="65">
        <v>2021520002283</v>
      </c>
      <c r="F253" s="6">
        <v>438890</v>
      </c>
      <c r="G253" s="115">
        <f>H253+I253+J253+K253+L253+M253+M253</f>
        <v>197184123</v>
      </c>
      <c r="H253" s="155">
        <v>197184123</v>
      </c>
      <c r="I253" s="115"/>
      <c r="J253" s="115"/>
      <c r="K253" s="115"/>
      <c r="L253" s="115"/>
      <c r="M253" s="115"/>
    </row>
    <row r="254" spans="1:13" hidden="1" x14ac:dyDescent="0.2">
      <c r="A254" s="115" t="s">
        <v>292</v>
      </c>
      <c r="B254" s="85"/>
      <c r="C254" s="5"/>
      <c r="D254" s="217"/>
      <c r="E254" s="65"/>
      <c r="F254" s="6"/>
      <c r="G254" s="115">
        <f>H254+I254+J254+K254+L254+M254+M254</f>
        <v>0</v>
      </c>
      <c r="H254" s="125"/>
      <c r="I254" s="115"/>
      <c r="J254" s="115"/>
      <c r="K254" s="115"/>
      <c r="L254" s="115"/>
      <c r="M254" s="115"/>
    </row>
    <row r="255" spans="1:13" x14ac:dyDescent="0.2">
      <c r="A255" s="114" t="s">
        <v>293</v>
      </c>
      <c r="B255" s="84" t="s">
        <v>294</v>
      </c>
      <c r="C255" s="4"/>
      <c r="D255" s="194"/>
      <c r="E255" s="18"/>
      <c r="F255" s="50"/>
      <c r="G255" s="114">
        <f t="shared" ref="G255:M255" si="57">G256+G257+G258</f>
        <v>668790848</v>
      </c>
      <c r="H255" s="116">
        <f t="shared" si="57"/>
        <v>668790848</v>
      </c>
      <c r="I255" s="114">
        <f t="shared" si="57"/>
        <v>0</v>
      </c>
      <c r="J255" s="114">
        <f t="shared" si="57"/>
        <v>0</v>
      </c>
      <c r="K255" s="114">
        <f t="shared" si="57"/>
        <v>0</v>
      </c>
      <c r="L255" s="114">
        <f t="shared" si="57"/>
        <v>0</v>
      </c>
      <c r="M255" s="114">
        <f t="shared" si="57"/>
        <v>0</v>
      </c>
    </row>
    <row r="256" spans="1:13" ht="22.5" x14ac:dyDescent="0.2">
      <c r="A256" s="115" t="s">
        <v>295</v>
      </c>
      <c r="B256" s="98" t="s">
        <v>581</v>
      </c>
      <c r="C256" s="24">
        <v>84</v>
      </c>
      <c r="D256" s="66">
        <v>2021003520248</v>
      </c>
      <c r="E256" s="65">
        <v>2021520002279</v>
      </c>
      <c r="F256" s="6">
        <v>440267</v>
      </c>
      <c r="G256" s="122">
        <f>H256+I256+J256+K256+L256+M256+M256</f>
        <v>668790848</v>
      </c>
      <c r="H256" s="155">
        <v>668790848</v>
      </c>
      <c r="I256" s="115"/>
      <c r="J256" s="115"/>
      <c r="K256" s="115"/>
      <c r="L256" s="115"/>
      <c r="M256" s="115"/>
    </row>
    <row r="257" spans="1:13" hidden="1" x14ac:dyDescent="0.2">
      <c r="A257" s="115" t="s">
        <v>296</v>
      </c>
      <c r="B257" s="85"/>
      <c r="C257" s="5"/>
      <c r="D257" s="66"/>
      <c r="E257" s="65"/>
      <c r="F257" s="6"/>
      <c r="G257" s="122">
        <f>H257+I257+J257+K257+L257+M257+M257</f>
        <v>0</v>
      </c>
      <c r="H257" s="125"/>
      <c r="I257" s="115"/>
      <c r="J257" s="115"/>
      <c r="K257" s="115"/>
      <c r="L257" s="115"/>
      <c r="M257" s="115"/>
    </row>
    <row r="258" spans="1:13" hidden="1" x14ac:dyDescent="0.2">
      <c r="A258" s="115" t="s">
        <v>297</v>
      </c>
      <c r="B258" s="85"/>
      <c r="C258" s="5"/>
      <c r="D258" s="217"/>
      <c r="E258" s="65"/>
      <c r="F258" s="6"/>
      <c r="G258" s="115"/>
      <c r="H258" s="125"/>
      <c r="I258" s="115"/>
      <c r="J258" s="115"/>
      <c r="K258" s="115"/>
      <c r="L258" s="115"/>
      <c r="M258" s="115"/>
    </row>
    <row r="259" spans="1:13" x14ac:dyDescent="0.2">
      <c r="A259" s="114" t="s">
        <v>298</v>
      </c>
      <c r="B259" s="84" t="s">
        <v>299</v>
      </c>
      <c r="C259" s="4"/>
      <c r="D259" s="21"/>
      <c r="E259" s="4"/>
      <c r="F259" s="50"/>
      <c r="G259" s="114">
        <f t="shared" ref="G259:M259" si="58">G260+G261+G262</f>
        <v>380000000</v>
      </c>
      <c r="H259" s="116">
        <f t="shared" si="58"/>
        <v>380000000</v>
      </c>
      <c r="I259" s="114">
        <f t="shared" si="58"/>
        <v>0</v>
      </c>
      <c r="J259" s="114">
        <f t="shared" si="58"/>
        <v>0</v>
      </c>
      <c r="K259" s="114">
        <f t="shared" si="58"/>
        <v>0</v>
      </c>
      <c r="L259" s="114">
        <f t="shared" si="58"/>
        <v>0</v>
      </c>
      <c r="M259" s="114">
        <f t="shared" si="58"/>
        <v>0</v>
      </c>
    </row>
    <row r="260" spans="1:13" x14ac:dyDescent="0.2">
      <c r="A260" s="115" t="s">
        <v>300</v>
      </c>
      <c r="B260" s="85" t="s">
        <v>598</v>
      </c>
      <c r="C260" s="24">
        <v>85</v>
      </c>
      <c r="D260" s="66">
        <v>2021003520273</v>
      </c>
      <c r="E260" s="65">
        <v>2021520002273</v>
      </c>
      <c r="F260" s="6">
        <v>440808</v>
      </c>
      <c r="G260" s="122">
        <f>H260+I260+J260+K260+L260+M260+M260</f>
        <v>380000000</v>
      </c>
      <c r="H260" s="155">
        <v>380000000</v>
      </c>
      <c r="I260" s="115"/>
      <c r="J260" s="115"/>
      <c r="K260" s="115"/>
      <c r="L260" s="115"/>
      <c r="M260" s="115"/>
    </row>
    <row r="261" spans="1:13" hidden="1" x14ac:dyDescent="0.2">
      <c r="A261" s="115" t="s">
        <v>301</v>
      </c>
      <c r="B261" s="85"/>
      <c r="C261" s="5"/>
      <c r="D261" s="217"/>
      <c r="E261" s="65"/>
      <c r="F261" s="6"/>
      <c r="G261" s="115"/>
      <c r="H261" s="125"/>
      <c r="I261" s="115"/>
      <c r="J261" s="115"/>
      <c r="K261" s="115"/>
      <c r="L261" s="115"/>
      <c r="M261" s="115"/>
    </row>
    <row r="262" spans="1:13" hidden="1" x14ac:dyDescent="0.2">
      <c r="A262" s="115" t="s">
        <v>302</v>
      </c>
      <c r="B262" s="85"/>
      <c r="C262" s="5"/>
      <c r="D262" s="217"/>
      <c r="E262" s="65"/>
      <c r="F262" s="6"/>
      <c r="G262" s="115"/>
      <c r="H262" s="125"/>
      <c r="I262" s="115"/>
      <c r="J262" s="115"/>
      <c r="K262" s="115"/>
      <c r="L262" s="115"/>
      <c r="M262" s="115"/>
    </row>
    <row r="263" spans="1:13" x14ac:dyDescent="0.2">
      <c r="A263" s="114" t="s">
        <v>303</v>
      </c>
      <c r="B263" s="86" t="s">
        <v>304</v>
      </c>
      <c r="C263" s="7"/>
      <c r="D263" s="194"/>
      <c r="E263" s="18"/>
      <c r="F263" s="50"/>
      <c r="G263" s="114">
        <f t="shared" ref="G263:M263" si="59">G264+G265+G266</f>
        <v>132547712</v>
      </c>
      <c r="H263" s="116">
        <f t="shared" si="59"/>
        <v>132547712</v>
      </c>
      <c r="I263" s="114">
        <f t="shared" si="59"/>
        <v>0</v>
      </c>
      <c r="J263" s="114">
        <f t="shared" si="59"/>
        <v>0</v>
      </c>
      <c r="K263" s="114">
        <f t="shared" si="59"/>
        <v>0</v>
      </c>
      <c r="L263" s="114">
        <f t="shared" si="59"/>
        <v>0</v>
      </c>
      <c r="M263" s="114">
        <f t="shared" si="59"/>
        <v>0</v>
      </c>
    </row>
    <row r="264" spans="1:13" x14ac:dyDescent="0.2">
      <c r="A264" s="115" t="s">
        <v>305</v>
      </c>
      <c r="B264" s="85" t="s">
        <v>564</v>
      </c>
      <c r="C264" s="24">
        <v>86</v>
      </c>
      <c r="D264" s="66">
        <v>2021003520225</v>
      </c>
      <c r="E264" s="65">
        <v>2021520002284</v>
      </c>
      <c r="F264" s="6">
        <v>437661</v>
      </c>
      <c r="G264" s="122">
        <f>H264+I264+J264+K264+L264+M264+M264</f>
        <v>132547712</v>
      </c>
      <c r="H264" s="155">
        <v>132547712</v>
      </c>
      <c r="I264" s="115"/>
      <c r="J264" s="115"/>
      <c r="K264" s="115"/>
      <c r="L264" s="115"/>
      <c r="M264" s="115"/>
    </row>
    <row r="265" spans="1:13" hidden="1" x14ac:dyDescent="0.2">
      <c r="A265" s="115" t="s">
        <v>306</v>
      </c>
      <c r="B265" s="85"/>
      <c r="C265" s="5"/>
      <c r="D265" s="75"/>
      <c r="E265" s="65"/>
      <c r="F265" s="6"/>
      <c r="G265" s="114">
        <f t="shared" ref="G265:M267" si="60">G266+G267+G268</f>
        <v>0</v>
      </c>
      <c r="H265" s="116">
        <f t="shared" si="60"/>
        <v>0</v>
      </c>
      <c r="I265" s="114">
        <f t="shared" si="60"/>
        <v>0</v>
      </c>
      <c r="J265" s="114">
        <f t="shared" si="60"/>
        <v>0</v>
      </c>
      <c r="K265" s="114">
        <f t="shared" si="60"/>
        <v>0</v>
      </c>
      <c r="L265" s="114">
        <f t="shared" si="60"/>
        <v>0</v>
      </c>
      <c r="M265" s="114">
        <f t="shared" si="60"/>
        <v>0</v>
      </c>
    </row>
    <row r="266" spans="1:13" hidden="1" x14ac:dyDescent="0.2">
      <c r="A266" s="115" t="s">
        <v>307</v>
      </c>
      <c r="B266" s="85"/>
      <c r="C266" s="5"/>
      <c r="D266" s="63"/>
      <c r="E266" s="65"/>
      <c r="F266" s="6"/>
      <c r="G266" s="115"/>
      <c r="H266" s="125"/>
      <c r="I266" s="115"/>
      <c r="J266" s="115"/>
      <c r="K266" s="115"/>
      <c r="L266" s="115"/>
      <c r="M266" s="115"/>
    </row>
    <row r="267" spans="1:13" x14ac:dyDescent="0.2">
      <c r="A267" s="114" t="s">
        <v>308</v>
      </c>
      <c r="B267" s="84" t="s">
        <v>309</v>
      </c>
      <c r="C267" s="4"/>
      <c r="D267" s="137"/>
      <c r="E267" s="18"/>
      <c r="F267" s="50"/>
      <c r="G267" s="114">
        <f t="shared" si="60"/>
        <v>0</v>
      </c>
      <c r="H267" s="116">
        <f t="shared" si="60"/>
        <v>0</v>
      </c>
      <c r="I267" s="114">
        <f t="shared" si="60"/>
        <v>0</v>
      </c>
      <c r="J267" s="114">
        <f t="shared" si="60"/>
        <v>0</v>
      </c>
      <c r="K267" s="114">
        <f t="shared" si="60"/>
        <v>0</v>
      </c>
      <c r="L267" s="114">
        <f t="shared" si="60"/>
        <v>0</v>
      </c>
      <c r="M267" s="114">
        <f t="shared" si="60"/>
        <v>0</v>
      </c>
    </row>
    <row r="268" spans="1:13" hidden="1" x14ac:dyDescent="0.2">
      <c r="A268" s="115" t="s">
        <v>310</v>
      </c>
      <c r="B268" s="85"/>
      <c r="C268" s="5"/>
      <c r="D268" s="63"/>
      <c r="E268" s="9"/>
      <c r="F268" s="6"/>
      <c r="G268" s="115">
        <f>H268+I268+J268+K268+L268+M268+M268</f>
        <v>0</v>
      </c>
      <c r="H268" s="125"/>
      <c r="I268" s="115"/>
      <c r="J268" s="115"/>
      <c r="K268" s="115"/>
      <c r="L268" s="115"/>
      <c r="M268" s="115"/>
    </row>
    <row r="269" spans="1:13" hidden="1" x14ac:dyDescent="0.2">
      <c r="A269" s="115" t="s">
        <v>311</v>
      </c>
      <c r="B269" s="85"/>
      <c r="C269" s="5"/>
      <c r="D269" s="63"/>
      <c r="E269" s="9"/>
      <c r="F269" s="6"/>
      <c r="G269" s="115"/>
      <c r="H269" s="125"/>
      <c r="I269" s="115"/>
      <c r="J269" s="115"/>
      <c r="K269" s="115"/>
      <c r="L269" s="115"/>
      <c r="M269" s="115"/>
    </row>
    <row r="270" spans="1:13" hidden="1" x14ac:dyDescent="0.2">
      <c r="A270" s="115" t="s">
        <v>312</v>
      </c>
      <c r="B270" s="85"/>
      <c r="C270" s="5"/>
      <c r="D270" s="63"/>
      <c r="E270" s="9"/>
      <c r="F270" s="6"/>
      <c r="G270" s="115"/>
      <c r="H270" s="125"/>
      <c r="I270" s="115"/>
      <c r="J270" s="115"/>
      <c r="K270" s="115"/>
      <c r="L270" s="115"/>
      <c r="M270" s="115"/>
    </row>
    <row r="271" spans="1:13" x14ac:dyDescent="0.2">
      <c r="A271" s="112" t="s">
        <v>313</v>
      </c>
      <c r="B271" s="82" t="s">
        <v>314</v>
      </c>
      <c r="C271" s="2"/>
      <c r="D271" s="191"/>
      <c r="E271" s="48"/>
      <c r="F271" s="48"/>
      <c r="G271" s="112">
        <f>+G272+G284</f>
        <v>44061465449</v>
      </c>
      <c r="H271" s="227">
        <f>+H272+H284</f>
        <v>26061465449</v>
      </c>
      <c r="I271" s="112">
        <f>+I272+I284</f>
        <v>0</v>
      </c>
      <c r="J271" s="112">
        <f>+J272+J284</f>
        <v>0</v>
      </c>
      <c r="K271" s="112">
        <f>+K272+K284</f>
        <v>0</v>
      </c>
      <c r="L271" s="112">
        <f>+L272+L284</f>
        <v>18000000000</v>
      </c>
      <c r="M271" s="112">
        <f>+M272+M284</f>
        <v>0</v>
      </c>
    </row>
    <row r="272" spans="1:13" x14ac:dyDescent="0.2">
      <c r="A272" s="113" t="s">
        <v>315</v>
      </c>
      <c r="B272" s="83" t="s">
        <v>316</v>
      </c>
      <c r="C272" s="3"/>
      <c r="D272" s="192"/>
      <c r="E272" s="49"/>
      <c r="F272" s="49"/>
      <c r="G272" s="113">
        <f t="shared" ref="G272:M272" si="61">+G273</f>
        <v>40438415390</v>
      </c>
      <c r="H272" s="228">
        <f t="shared" si="61"/>
        <v>22438415390</v>
      </c>
      <c r="I272" s="113">
        <f t="shared" si="61"/>
        <v>0</v>
      </c>
      <c r="J272" s="113">
        <f t="shared" si="61"/>
        <v>0</v>
      </c>
      <c r="K272" s="113">
        <f t="shared" si="61"/>
        <v>0</v>
      </c>
      <c r="L272" s="113">
        <f t="shared" si="61"/>
        <v>18000000000</v>
      </c>
      <c r="M272" s="113">
        <f t="shared" si="61"/>
        <v>0</v>
      </c>
    </row>
    <row r="273" spans="1:14" x14ac:dyDescent="0.2">
      <c r="A273" s="114" t="s">
        <v>317</v>
      </c>
      <c r="B273" s="84" t="s">
        <v>318</v>
      </c>
      <c r="C273" s="4"/>
      <c r="D273" s="137"/>
      <c r="E273" s="50"/>
      <c r="F273" s="50"/>
      <c r="G273" s="116">
        <f>G274+G275</f>
        <v>40438415390</v>
      </c>
      <c r="H273" s="116">
        <f>H274+H275</f>
        <v>22438415390</v>
      </c>
      <c r="I273" s="114">
        <f>I274+I276+I277</f>
        <v>0</v>
      </c>
      <c r="J273" s="114">
        <f>J274+J276+J277</f>
        <v>0</v>
      </c>
      <c r="K273" s="114">
        <f>K274+K276+K277</f>
        <v>0</v>
      </c>
      <c r="L273" s="114">
        <f>L274+L275</f>
        <v>18000000000</v>
      </c>
      <c r="M273" s="114">
        <f>M274+M276+M277</f>
        <v>0</v>
      </c>
    </row>
    <row r="274" spans="1:14" ht="22.5" x14ac:dyDescent="0.2">
      <c r="A274" s="122" t="s">
        <v>319</v>
      </c>
      <c r="B274" s="98" t="s">
        <v>612</v>
      </c>
      <c r="C274" s="24">
        <v>87</v>
      </c>
      <c r="D274" s="66">
        <v>2021003520255</v>
      </c>
      <c r="E274" s="65">
        <v>2021520002182</v>
      </c>
      <c r="F274" s="6">
        <v>440557</v>
      </c>
      <c r="G274" s="122">
        <f>H274+I274+J274+K274+L274+M274+M274</f>
        <v>19607541135</v>
      </c>
      <c r="H274" s="155">
        <f>19607541135</f>
        <v>19607541135</v>
      </c>
      <c r="I274" s="122"/>
      <c r="J274" s="122"/>
      <c r="K274" s="122"/>
      <c r="L274" s="122"/>
      <c r="M274" s="122"/>
    </row>
    <row r="275" spans="1:14" ht="13.5" customHeight="1" x14ac:dyDescent="0.2">
      <c r="A275" s="270" t="s">
        <v>661</v>
      </c>
      <c r="B275" s="271" t="s">
        <v>658</v>
      </c>
      <c r="C275" s="272">
        <v>88</v>
      </c>
      <c r="D275" s="273">
        <v>2021003520368</v>
      </c>
      <c r="E275" s="274">
        <v>2021520002266</v>
      </c>
      <c r="F275" s="275">
        <v>473996</v>
      </c>
      <c r="G275" s="270">
        <f>H275+I275+J275+K275+L275+M275+M275</f>
        <v>20830874255</v>
      </c>
      <c r="H275" s="276">
        <v>2830874255</v>
      </c>
      <c r="I275" s="270"/>
      <c r="J275" s="270"/>
      <c r="K275" s="270"/>
      <c r="L275" s="270">
        <v>18000000000</v>
      </c>
      <c r="M275" s="270"/>
      <c r="N275" s="264"/>
    </row>
    <row r="276" spans="1:14" x14ac:dyDescent="0.2">
      <c r="A276" s="147" t="s">
        <v>320</v>
      </c>
      <c r="B276" s="255" t="s">
        <v>321</v>
      </c>
      <c r="C276" s="14"/>
      <c r="D276" s="200"/>
      <c r="E276" s="256"/>
      <c r="F276" s="256"/>
      <c r="G276" s="145">
        <f t="shared" ref="G276:M276" si="62">+G277</f>
        <v>0</v>
      </c>
      <c r="H276" s="238">
        <f t="shared" si="62"/>
        <v>0</v>
      </c>
      <c r="I276" s="145">
        <f t="shared" si="62"/>
        <v>0</v>
      </c>
      <c r="J276" s="145">
        <f t="shared" si="62"/>
        <v>0</v>
      </c>
      <c r="K276" s="145">
        <f t="shared" si="62"/>
        <v>0</v>
      </c>
      <c r="L276" s="145">
        <f t="shared" si="62"/>
        <v>0</v>
      </c>
      <c r="M276" s="145">
        <f t="shared" si="62"/>
        <v>0</v>
      </c>
    </row>
    <row r="277" spans="1:14" hidden="1" x14ac:dyDescent="0.2">
      <c r="A277" s="115" t="s">
        <v>322</v>
      </c>
      <c r="B277" s="85"/>
      <c r="C277" s="5"/>
      <c r="D277" s="63"/>
      <c r="E277" s="9"/>
      <c r="F277" s="6"/>
      <c r="G277" s="122">
        <f>H277+I277+J277+K277+L277+M277+M277</f>
        <v>0</v>
      </c>
      <c r="H277" s="125"/>
      <c r="I277" s="115"/>
      <c r="J277" s="115"/>
      <c r="K277" s="115"/>
      <c r="L277" s="115"/>
      <c r="M277" s="115"/>
    </row>
    <row r="278" spans="1:14" hidden="1" x14ac:dyDescent="0.2">
      <c r="A278" s="115" t="s">
        <v>323</v>
      </c>
      <c r="B278" s="85"/>
      <c r="C278" s="5"/>
      <c r="D278" s="63"/>
      <c r="E278" s="9"/>
      <c r="F278" s="6"/>
      <c r="G278" s="122"/>
      <c r="H278" s="125"/>
      <c r="I278" s="115"/>
      <c r="J278" s="115"/>
      <c r="K278" s="115"/>
      <c r="L278" s="115"/>
      <c r="M278" s="115"/>
    </row>
    <row r="279" spans="1:14" hidden="1" x14ac:dyDescent="0.2">
      <c r="A279" s="115" t="s">
        <v>324</v>
      </c>
      <c r="B279" s="85"/>
      <c r="C279" s="5"/>
      <c r="D279" s="63"/>
      <c r="E279" s="9"/>
      <c r="F279" s="6"/>
      <c r="G279" s="122"/>
      <c r="H279" s="125"/>
      <c r="I279" s="115"/>
      <c r="J279" s="115"/>
      <c r="K279" s="115"/>
      <c r="L279" s="115"/>
      <c r="M279" s="115"/>
    </row>
    <row r="280" spans="1:14" x14ac:dyDescent="0.2">
      <c r="A280" s="114" t="s">
        <v>325</v>
      </c>
      <c r="B280" s="84" t="s">
        <v>326</v>
      </c>
      <c r="C280" s="4"/>
      <c r="D280" s="137"/>
      <c r="E280" s="50"/>
      <c r="F280" s="50"/>
      <c r="G280" s="114">
        <f t="shared" ref="G280:M280" si="63">G281+G282+G283</f>
        <v>0</v>
      </c>
      <c r="H280" s="116">
        <f t="shared" si="63"/>
        <v>0</v>
      </c>
      <c r="I280" s="114">
        <f t="shared" si="63"/>
        <v>0</v>
      </c>
      <c r="J280" s="114">
        <f t="shared" si="63"/>
        <v>0</v>
      </c>
      <c r="K280" s="114">
        <f t="shared" si="63"/>
        <v>0</v>
      </c>
      <c r="L280" s="114">
        <f t="shared" si="63"/>
        <v>0</v>
      </c>
      <c r="M280" s="114">
        <f t="shared" si="63"/>
        <v>0</v>
      </c>
    </row>
    <row r="281" spans="1:14" ht="15" hidden="1" customHeight="1" x14ac:dyDescent="0.2">
      <c r="A281" s="115" t="s">
        <v>327</v>
      </c>
      <c r="B281" s="85"/>
      <c r="C281" s="5"/>
      <c r="D281" s="63"/>
      <c r="E281" s="9"/>
      <c r="F281" s="6"/>
      <c r="G281" s="122">
        <f>H281+I281+J281+K281+L281+M281+M281</f>
        <v>0</v>
      </c>
      <c r="H281" s="125"/>
      <c r="I281" s="115"/>
      <c r="J281" s="115"/>
      <c r="K281" s="115"/>
      <c r="L281" s="115"/>
      <c r="M281" s="115"/>
    </row>
    <row r="282" spans="1:14" ht="11.25" hidden="1" customHeight="1" x14ac:dyDescent="0.2">
      <c r="A282" s="115" t="s">
        <v>328</v>
      </c>
      <c r="B282" s="85"/>
      <c r="C282" s="5"/>
      <c r="D282" s="63"/>
      <c r="E282" s="9"/>
      <c r="F282" s="6"/>
      <c r="G282" s="122"/>
      <c r="H282" s="125"/>
      <c r="I282" s="115"/>
      <c r="J282" s="115"/>
      <c r="K282" s="115"/>
      <c r="L282" s="115"/>
      <c r="M282" s="115"/>
    </row>
    <row r="283" spans="1:14" hidden="1" x14ac:dyDescent="0.2">
      <c r="A283" s="115" t="s">
        <v>329</v>
      </c>
      <c r="B283" s="85"/>
      <c r="C283" s="5"/>
      <c r="D283" s="63"/>
      <c r="E283" s="9"/>
      <c r="F283" s="6"/>
      <c r="G283" s="122"/>
      <c r="H283" s="125"/>
      <c r="I283" s="115"/>
      <c r="J283" s="115"/>
      <c r="K283" s="115"/>
      <c r="L283" s="115"/>
      <c r="M283" s="115"/>
    </row>
    <row r="284" spans="1:14" ht="13.5" customHeight="1" x14ac:dyDescent="0.2">
      <c r="A284" s="113" t="s">
        <v>330</v>
      </c>
      <c r="B284" s="83" t="s">
        <v>331</v>
      </c>
      <c r="C284" s="3"/>
      <c r="D284" s="192"/>
      <c r="E284" s="49"/>
      <c r="F284" s="49"/>
      <c r="G284" s="113">
        <f>+G285+G289+G293+G297</f>
        <v>3623050059</v>
      </c>
      <c r="H284" s="228">
        <f>+H285+H289+H293+H297</f>
        <v>3623050059</v>
      </c>
      <c r="I284" s="113">
        <f>+I285</f>
        <v>0</v>
      </c>
      <c r="J284" s="113">
        <f>+J285</f>
        <v>0</v>
      </c>
      <c r="K284" s="113">
        <f>+K285</f>
        <v>0</v>
      </c>
      <c r="L284" s="113">
        <f>+L285</f>
        <v>0</v>
      </c>
      <c r="M284" s="113">
        <f>+M285</f>
        <v>0</v>
      </c>
    </row>
    <row r="285" spans="1:14" x14ac:dyDescent="0.2">
      <c r="A285" s="114" t="s">
        <v>332</v>
      </c>
      <c r="B285" s="84" t="s">
        <v>333</v>
      </c>
      <c r="C285" s="4"/>
      <c r="D285" s="137"/>
      <c r="E285" s="50"/>
      <c r="F285" s="50"/>
      <c r="G285" s="114">
        <f t="shared" ref="G285:M285" si="64">G286+G287+G288</f>
        <v>2233800000</v>
      </c>
      <c r="H285" s="116">
        <f t="shared" si="64"/>
        <v>2233800000</v>
      </c>
      <c r="I285" s="114">
        <f t="shared" si="64"/>
        <v>0</v>
      </c>
      <c r="J285" s="114">
        <f t="shared" si="64"/>
        <v>0</v>
      </c>
      <c r="K285" s="114">
        <f t="shared" si="64"/>
        <v>0</v>
      </c>
      <c r="L285" s="114">
        <f t="shared" si="64"/>
        <v>0</v>
      </c>
      <c r="M285" s="114">
        <f t="shared" si="64"/>
        <v>0</v>
      </c>
    </row>
    <row r="286" spans="1:14" x14ac:dyDescent="0.2">
      <c r="A286" s="115" t="s">
        <v>334</v>
      </c>
      <c r="B286" s="98" t="s">
        <v>648</v>
      </c>
      <c r="C286" s="24">
        <v>89</v>
      </c>
      <c r="D286" s="66">
        <v>2021003520217</v>
      </c>
      <c r="E286" s="53">
        <v>2021520002163</v>
      </c>
      <c r="F286" s="42">
        <v>435499</v>
      </c>
      <c r="G286" s="122">
        <f>H286+I286+J286+K286+L286+M286+M286</f>
        <v>2083800000</v>
      </c>
      <c r="H286" s="155">
        <v>2083800000</v>
      </c>
      <c r="I286" s="115"/>
      <c r="J286" s="115"/>
      <c r="K286" s="115"/>
      <c r="L286" s="115"/>
      <c r="M286" s="115"/>
    </row>
    <row r="287" spans="1:14" x14ac:dyDescent="0.2">
      <c r="A287" s="115" t="s">
        <v>335</v>
      </c>
      <c r="B287" s="85" t="s">
        <v>649</v>
      </c>
      <c r="C287" s="24">
        <v>90</v>
      </c>
      <c r="D287" s="75">
        <v>2021003520221</v>
      </c>
      <c r="E287" s="9">
        <v>2021520002164</v>
      </c>
      <c r="F287" s="6">
        <v>439186</v>
      </c>
      <c r="G287" s="122">
        <f>H287+I287+J287+K287+L287+M287+M287</f>
        <v>150000000</v>
      </c>
      <c r="H287" s="155">
        <v>150000000</v>
      </c>
      <c r="I287" s="115"/>
      <c r="J287" s="115"/>
      <c r="K287" s="115"/>
      <c r="L287" s="115"/>
      <c r="M287" s="115"/>
    </row>
    <row r="288" spans="1:14" hidden="1" x14ac:dyDescent="0.2">
      <c r="A288" s="115" t="s">
        <v>336</v>
      </c>
      <c r="B288" s="85"/>
      <c r="C288" s="5"/>
      <c r="D288" s="63"/>
      <c r="E288" s="9"/>
      <c r="F288" s="6"/>
      <c r="G288" s="122"/>
      <c r="H288" s="125"/>
      <c r="I288" s="115"/>
      <c r="J288" s="115"/>
      <c r="K288" s="115"/>
      <c r="L288" s="115"/>
      <c r="M288" s="115"/>
    </row>
    <row r="289" spans="1:13" x14ac:dyDescent="0.2">
      <c r="A289" s="114" t="s">
        <v>337</v>
      </c>
      <c r="B289" s="84" t="s">
        <v>338</v>
      </c>
      <c r="C289" s="4"/>
      <c r="D289" s="137"/>
      <c r="E289" s="50"/>
      <c r="F289" s="50"/>
      <c r="G289" s="114">
        <f t="shared" ref="G289:M289" si="65">G290+G291+G292</f>
        <v>393000000</v>
      </c>
      <c r="H289" s="116">
        <f t="shared" si="65"/>
        <v>393000000</v>
      </c>
      <c r="I289" s="114">
        <f t="shared" si="65"/>
        <v>0</v>
      </c>
      <c r="J289" s="114">
        <f t="shared" si="65"/>
        <v>0</v>
      </c>
      <c r="K289" s="114">
        <f t="shared" si="65"/>
        <v>0</v>
      </c>
      <c r="L289" s="114">
        <f t="shared" si="65"/>
        <v>0</v>
      </c>
      <c r="M289" s="114">
        <f t="shared" si="65"/>
        <v>0</v>
      </c>
    </row>
    <row r="290" spans="1:13" x14ac:dyDescent="0.2">
      <c r="A290" s="115" t="s">
        <v>339</v>
      </c>
      <c r="B290" s="87" t="s">
        <v>559</v>
      </c>
      <c r="C290" s="26">
        <v>91</v>
      </c>
      <c r="D290" s="75">
        <v>2021003520218</v>
      </c>
      <c r="E290" s="54">
        <v>2021520002162</v>
      </c>
      <c r="F290" s="6">
        <v>437892</v>
      </c>
      <c r="G290" s="122">
        <f>H290+I290+J290+K290+L290+M290+M290</f>
        <v>393000000</v>
      </c>
      <c r="H290" s="155">
        <v>393000000</v>
      </c>
      <c r="I290" s="115"/>
      <c r="J290" s="115"/>
      <c r="K290" s="115"/>
      <c r="L290" s="115"/>
      <c r="M290" s="115"/>
    </row>
    <row r="291" spans="1:13" hidden="1" x14ac:dyDescent="0.2">
      <c r="A291" s="115" t="s">
        <v>340</v>
      </c>
      <c r="B291" s="85"/>
      <c r="C291" s="5"/>
      <c r="D291" s="63"/>
      <c r="E291" s="9"/>
      <c r="F291" s="6"/>
      <c r="G291" s="122"/>
      <c r="H291" s="125"/>
      <c r="I291" s="115"/>
      <c r="J291" s="115"/>
      <c r="K291" s="115"/>
      <c r="L291" s="115"/>
      <c r="M291" s="115"/>
    </row>
    <row r="292" spans="1:13" hidden="1" x14ac:dyDescent="0.2">
      <c r="A292" s="115" t="s">
        <v>341</v>
      </c>
      <c r="B292" s="85"/>
      <c r="C292" s="5"/>
      <c r="D292" s="63"/>
      <c r="E292" s="9"/>
      <c r="F292" s="6"/>
      <c r="G292" s="122"/>
      <c r="H292" s="125"/>
      <c r="I292" s="115"/>
      <c r="J292" s="115"/>
      <c r="K292" s="115"/>
      <c r="L292" s="115"/>
      <c r="M292" s="115"/>
    </row>
    <row r="293" spans="1:13" ht="16.5" customHeight="1" x14ac:dyDescent="0.2">
      <c r="A293" s="114" t="s">
        <v>342</v>
      </c>
      <c r="B293" s="84" t="s">
        <v>343</v>
      </c>
      <c r="C293" s="4"/>
      <c r="D293" s="137"/>
      <c r="E293" s="50"/>
      <c r="F293" s="50"/>
      <c r="G293" s="114">
        <f t="shared" ref="G293:M293" si="66">G294+G295+G296</f>
        <v>100000000</v>
      </c>
      <c r="H293" s="116">
        <f t="shared" si="66"/>
        <v>100000000</v>
      </c>
      <c r="I293" s="114">
        <f t="shared" si="66"/>
        <v>0</v>
      </c>
      <c r="J293" s="114">
        <f t="shared" si="66"/>
        <v>0</v>
      </c>
      <c r="K293" s="114">
        <f t="shared" si="66"/>
        <v>0</v>
      </c>
      <c r="L293" s="114">
        <f t="shared" si="66"/>
        <v>0</v>
      </c>
      <c r="M293" s="114">
        <f t="shared" si="66"/>
        <v>0</v>
      </c>
    </row>
    <row r="294" spans="1:13" ht="22.5" customHeight="1" x14ac:dyDescent="0.2">
      <c r="A294" s="115" t="s">
        <v>344</v>
      </c>
      <c r="B294" s="85" t="s">
        <v>560</v>
      </c>
      <c r="C294" s="24">
        <v>92</v>
      </c>
      <c r="D294" s="75">
        <v>2021003520219</v>
      </c>
      <c r="E294" s="9">
        <v>2021520002160</v>
      </c>
      <c r="F294" s="42">
        <v>438013</v>
      </c>
      <c r="G294" s="122">
        <f>H294+I294+J294+K294+L294+M294+M294</f>
        <v>100000000</v>
      </c>
      <c r="H294" s="155">
        <v>100000000</v>
      </c>
      <c r="I294" s="115"/>
      <c r="J294" s="115"/>
      <c r="K294" s="115"/>
      <c r="L294" s="115"/>
      <c r="M294" s="115"/>
    </row>
    <row r="295" spans="1:13" hidden="1" x14ac:dyDescent="0.2">
      <c r="A295" s="115" t="s">
        <v>345</v>
      </c>
      <c r="B295" s="85"/>
      <c r="C295" s="5"/>
      <c r="D295" s="63"/>
      <c r="E295" s="9"/>
      <c r="F295" s="6"/>
      <c r="G295" s="122"/>
      <c r="H295" s="125"/>
      <c r="I295" s="115"/>
      <c r="J295" s="115"/>
      <c r="K295" s="115"/>
      <c r="L295" s="115"/>
      <c r="M295" s="115"/>
    </row>
    <row r="296" spans="1:13" hidden="1" x14ac:dyDescent="0.2">
      <c r="A296" s="115" t="s">
        <v>346</v>
      </c>
      <c r="B296" s="85"/>
      <c r="C296" s="5"/>
      <c r="D296" s="63"/>
      <c r="E296" s="9"/>
      <c r="F296" s="6"/>
      <c r="G296" s="122"/>
      <c r="H296" s="125"/>
      <c r="I296" s="115"/>
      <c r="J296" s="115"/>
      <c r="K296" s="115"/>
      <c r="L296" s="115"/>
      <c r="M296" s="115"/>
    </row>
    <row r="297" spans="1:13" x14ac:dyDescent="0.2">
      <c r="A297" s="114" t="s">
        <v>347</v>
      </c>
      <c r="B297" s="84" t="s">
        <v>348</v>
      </c>
      <c r="C297" s="4"/>
      <c r="D297" s="137"/>
      <c r="E297" s="50"/>
      <c r="F297" s="50"/>
      <c r="G297" s="114">
        <f t="shared" ref="G297:M297" si="67">G298+G299+G300</f>
        <v>896250059</v>
      </c>
      <c r="H297" s="116">
        <f t="shared" si="67"/>
        <v>896250059</v>
      </c>
      <c r="I297" s="114">
        <f t="shared" si="67"/>
        <v>0</v>
      </c>
      <c r="J297" s="114">
        <f t="shared" si="67"/>
        <v>0</v>
      </c>
      <c r="K297" s="114">
        <f t="shared" si="67"/>
        <v>0</v>
      </c>
      <c r="L297" s="114">
        <f t="shared" si="67"/>
        <v>0</v>
      </c>
      <c r="M297" s="114">
        <f t="shared" si="67"/>
        <v>0</v>
      </c>
    </row>
    <row r="298" spans="1:13" x14ac:dyDescent="0.2">
      <c r="A298" s="115" t="s">
        <v>349</v>
      </c>
      <c r="B298" s="98" t="s">
        <v>561</v>
      </c>
      <c r="C298" s="24">
        <v>93</v>
      </c>
      <c r="D298" s="75">
        <v>2021003520220</v>
      </c>
      <c r="E298" s="9">
        <v>2021520002165</v>
      </c>
      <c r="F298" s="42">
        <v>438150</v>
      </c>
      <c r="G298" s="122">
        <f>H298+I298+J298+K298+L298+M298+M298</f>
        <v>481050059</v>
      </c>
      <c r="H298" s="155">
        <v>481050059</v>
      </c>
      <c r="I298" s="115"/>
      <c r="J298" s="115"/>
      <c r="K298" s="115"/>
      <c r="L298" s="115"/>
      <c r="M298" s="115"/>
    </row>
    <row r="299" spans="1:13" x14ac:dyDescent="0.2">
      <c r="A299" s="115" t="s">
        <v>350</v>
      </c>
      <c r="B299" s="85" t="s">
        <v>562</v>
      </c>
      <c r="C299" s="24">
        <v>94</v>
      </c>
      <c r="D299" s="75">
        <v>2021003520222</v>
      </c>
      <c r="E299" s="9">
        <v>2021520002168</v>
      </c>
      <c r="F299" s="6">
        <v>439195</v>
      </c>
      <c r="G299" s="122">
        <f>H299+I299+J299+K299+L299+M299+M299</f>
        <v>415200000</v>
      </c>
      <c r="H299" s="155">
        <v>415200000</v>
      </c>
      <c r="I299" s="115"/>
      <c r="J299" s="115"/>
      <c r="K299" s="115"/>
      <c r="L299" s="115"/>
      <c r="M299" s="115"/>
    </row>
    <row r="300" spans="1:13" hidden="1" x14ac:dyDescent="0.2">
      <c r="A300" s="115"/>
      <c r="B300" s="85"/>
      <c r="C300" s="5"/>
      <c r="D300" s="63"/>
      <c r="E300" s="9"/>
      <c r="F300" s="6"/>
      <c r="G300" s="122"/>
      <c r="H300" s="125"/>
      <c r="I300" s="115"/>
      <c r="J300" s="115"/>
      <c r="K300" s="115"/>
      <c r="L300" s="115"/>
      <c r="M300" s="115"/>
    </row>
    <row r="301" spans="1:13" hidden="1" x14ac:dyDescent="0.2">
      <c r="A301" s="115" t="s">
        <v>351</v>
      </c>
      <c r="B301" s="85"/>
      <c r="C301" s="5"/>
      <c r="D301" s="63"/>
      <c r="E301" s="9"/>
      <c r="F301" s="6"/>
      <c r="G301" s="122"/>
      <c r="H301" s="125"/>
      <c r="I301" s="115"/>
      <c r="J301" s="115"/>
      <c r="K301" s="115"/>
      <c r="L301" s="115"/>
      <c r="M301" s="115"/>
    </row>
    <row r="302" spans="1:13" x14ac:dyDescent="0.2">
      <c r="A302" s="112" t="s">
        <v>352</v>
      </c>
      <c r="B302" s="82" t="s">
        <v>353</v>
      </c>
      <c r="C302" s="2"/>
      <c r="D302" s="191"/>
      <c r="E302" s="48"/>
      <c r="F302" s="48"/>
      <c r="G302" s="150">
        <f>+G303+G308+G313+G322+G351+G367+G372+G389</f>
        <v>9459045414</v>
      </c>
      <c r="H302" s="246">
        <f>+H303+H308+H313+H322+H351+H367+H372+H389</f>
        <v>9459045414</v>
      </c>
      <c r="I302" s="112"/>
      <c r="J302" s="112"/>
      <c r="K302" s="112"/>
      <c r="L302" s="112"/>
      <c r="M302" s="112"/>
    </row>
    <row r="303" spans="1:13" x14ac:dyDescent="0.2">
      <c r="A303" s="113" t="s">
        <v>354</v>
      </c>
      <c r="B303" s="83" t="s">
        <v>355</v>
      </c>
      <c r="C303" s="3"/>
      <c r="D303" s="192"/>
      <c r="E303" s="49"/>
      <c r="F303" s="49"/>
      <c r="G303" s="151">
        <f>+G304</f>
        <v>344885000</v>
      </c>
      <c r="H303" s="247">
        <f>+H304</f>
        <v>344885000</v>
      </c>
      <c r="I303" s="113"/>
      <c r="J303" s="113"/>
      <c r="K303" s="113"/>
      <c r="L303" s="113"/>
      <c r="M303" s="113"/>
    </row>
    <row r="304" spans="1:13" x14ac:dyDescent="0.2">
      <c r="A304" s="114" t="s">
        <v>356</v>
      </c>
      <c r="B304" s="84" t="s">
        <v>355</v>
      </c>
      <c r="C304" s="22"/>
      <c r="D304" s="137"/>
      <c r="E304" s="50"/>
      <c r="F304" s="50"/>
      <c r="G304" s="152">
        <f>G305+G306+G307</f>
        <v>344885000</v>
      </c>
      <c r="H304" s="248">
        <f>H305+H306+H307</f>
        <v>344885000</v>
      </c>
      <c r="I304" s="114"/>
      <c r="J304" s="114"/>
      <c r="K304" s="114"/>
      <c r="L304" s="114"/>
      <c r="M304" s="114"/>
    </row>
    <row r="305" spans="1:13" ht="21.75" customHeight="1" x14ac:dyDescent="0.2">
      <c r="A305" s="115" t="s">
        <v>357</v>
      </c>
      <c r="B305" s="102" t="s">
        <v>556</v>
      </c>
      <c r="C305" s="29">
        <v>95</v>
      </c>
      <c r="D305" s="75">
        <v>2021003520214</v>
      </c>
      <c r="E305" s="9">
        <v>2021520002252</v>
      </c>
      <c r="F305" s="42">
        <v>439992</v>
      </c>
      <c r="G305" s="122">
        <f>H305+I305+J305+K305+L305+M305+M305</f>
        <v>344885000</v>
      </c>
      <c r="H305" s="155">
        <v>344885000</v>
      </c>
      <c r="I305" s="115"/>
      <c r="J305" s="115"/>
      <c r="K305" s="115"/>
      <c r="L305" s="115"/>
      <c r="M305" s="115"/>
    </row>
    <row r="306" spans="1:13" hidden="1" x14ac:dyDescent="0.2">
      <c r="A306" s="115" t="s">
        <v>358</v>
      </c>
      <c r="B306" s="98"/>
      <c r="C306" s="23"/>
      <c r="D306" s="75"/>
      <c r="E306" s="9"/>
      <c r="F306" s="6"/>
      <c r="G306" s="122">
        <f>H306+I306+J306+K306+L306+M306+M306</f>
        <v>0</v>
      </c>
      <c r="H306" s="125"/>
      <c r="I306" s="115"/>
      <c r="J306" s="115"/>
      <c r="K306" s="115"/>
      <c r="L306" s="115"/>
      <c r="M306" s="115"/>
    </row>
    <row r="307" spans="1:13" hidden="1" x14ac:dyDescent="0.2">
      <c r="A307" s="115" t="s">
        <v>359</v>
      </c>
      <c r="B307" s="85"/>
      <c r="C307" s="5"/>
      <c r="D307" s="63"/>
      <c r="E307" s="9"/>
      <c r="F307" s="6"/>
      <c r="G307" s="122"/>
      <c r="H307" s="125"/>
      <c r="I307" s="115"/>
      <c r="J307" s="115"/>
      <c r="K307" s="115"/>
      <c r="L307" s="115"/>
      <c r="M307" s="115"/>
    </row>
    <row r="308" spans="1:13" x14ac:dyDescent="0.2">
      <c r="A308" s="113" t="s">
        <v>360</v>
      </c>
      <c r="B308" s="83" t="s">
        <v>361</v>
      </c>
      <c r="C308" s="3"/>
      <c r="D308" s="192"/>
      <c r="E308" s="49"/>
      <c r="F308" s="49"/>
      <c r="G308" s="151">
        <f>+G309</f>
        <v>126500000</v>
      </c>
      <c r="H308" s="247">
        <f>+H309</f>
        <v>126500000</v>
      </c>
      <c r="I308" s="113"/>
      <c r="J308" s="113"/>
      <c r="K308" s="113"/>
      <c r="L308" s="113"/>
      <c r="M308" s="113"/>
    </row>
    <row r="309" spans="1:13" x14ac:dyDescent="0.2">
      <c r="A309" s="114" t="s">
        <v>362</v>
      </c>
      <c r="B309" s="84" t="s">
        <v>361</v>
      </c>
      <c r="C309" s="4"/>
      <c r="D309" s="137"/>
      <c r="E309" s="50"/>
      <c r="F309" s="50"/>
      <c r="G309" s="152">
        <f>G310+G311+G312</f>
        <v>126500000</v>
      </c>
      <c r="H309" s="248">
        <f>H310+H311+H312</f>
        <v>126500000</v>
      </c>
      <c r="I309" s="114"/>
      <c r="J309" s="114"/>
      <c r="K309" s="114"/>
      <c r="L309" s="114"/>
      <c r="M309" s="114"/>
    </row>
    <row r="310" spans="1:13" ht="22.5" x14ac:dyDescent="0.2">
      <c r="A310" s="115" t="s">
        <v>363</v>
      </c>
      <c r="B310" s="98" t="s">
        <v>553</v>
      </c>
      <c r="C310" s="24">
        <v>96</v>
      </c>
      <c r="D310" s="218">
        <v>2021003520211</v>
      </c>
      <c r="E310" s="66">
        <v>2021520002244</v>
      </c>
      <c r="F310" s="6">
        <v>440107</v>
      </c>
      <c r="G310" s="122">
        <f>H310+I310+J310+K310+L310+M310+M310</f>
        <v>126500000</v>
      </c>
      <c r="H310" s="155">
        <v>126500000</v>
      </c>
      <c r="I310" s="115"/>
      <c r="J310" s="115"/>
      <c r="K310" s="115"/>
      <c r="L310" s="115"/>
      <c r="M310" s="115"/>
    </row>
    <row r="311" spans="1:13" hidden="1" x14ac:dyDescent="0.2">
      <c r="A311" s="115" t="s">
        <v>364</v>
      </c>
      <c r="B311" s="85"/>
      <c r="C311" s="5"/>
      <c r="D311" s="63"/>
      <c r="E311" s="9"/>
      <c r="F311" s="6"/>
      <c r="G311" s="122"/>
      <c r="H311" s="125"/>
      <c r="I311" s="115"/>
      <c r="J311" s="115"/>
      <c r="K311" s="115"/>
      <c r="L311" s="115"/>
      <c r="M311" s="115"/>
    </row>
    <row r="312" spans="1:13" hidden="1" x14ac:dyDescent="0.2">
      <c r="A312" s="115" t="s">
        <v>365</v>
      </c>
      <c r="B312" s="85"/>
      <c r="C312" s="5"/>
      <c r="D312" s="63"/>
      <c r="E312" s="9"/>
      <c r="F312" s="6"/>
      <c r="G312" s="122"/>
      <c r="H312" s="125"/>
      <c r="I312" s="115"/>
      <c r="J312" s="115"/>
      <c r="K312" s="115"/>
      <c r="L312" s="115"/>
      <c r="M312" s="115"/>
    </row>
    <row r="313" spans="1:13" x14ac:dyDescent="0.2">
      <c r="A313" s="113" t="s">
        <v>366</v>
      </c>
      <c r="B313" s="83" t="s">
        <v>367</v>
      </c>
      <c r="C313" s="3"/>
      <c r="D313" s="192"/>
      <c r="E313" s="49"/>
      <c r="F313" s="49"/>
      <c r="G313" s="151">
        <f>+G314+G318</f>
        <v>210601408</v>
      </c>
      <c r="H313" s="247">
        <f>+H314+H318</f>
        <v>210601408</v>
      </c>
      <c r="I313" s="113"/>
      <c r="J313" s="113"/>
      <c r="K313" s="113"/>
      <c r="L313" s="113"/>
      <c r="M313" s="113"/>
    </row>
    <row r="314" spans="1:13" x14ac:dyDescent="0.2">
      <c r="A314" s="114" t="s">
        <v>368</v>
      </c>
      <c r="B314" s="84" t="s">
        <v>369</v>
      </c>
      <c r="C314" s="4"/>
      <c r="D314" s="137"/>
      <c r="E314" s="50"/>
      <c r="F314" s="50"/>
      <c r="G314" s="152">
        <f>G315+G316+G317</f>
        <v>132250000</v>
      </c>
      <c r="H314" s="248">
        <f>H315+H316+H317</f>
        <v>132250000</v>
      </c>
      <c r="I314" s="114"/>
      <c r="J314" s="114"/>
      <c r="K314" s="114"/>
      <c r="L314" s="114"/>
      <c r="M314" s="114"/>
    </row>
    <row r="315" spans="1:13" x14ac:dyDescent="0.2">
      <c r="A315" s="115" t="s">
        <v>370</v>
      </c>
      <c r="B315" s="98" t="s">
        <v>518</v>
      </c>
      <c r="C315" s="24">
        <v>97</v>
      </c>
      <c r="D315" s="75">
        <v>2021003520197</v>
      </c>
      <c r="E315" s="9">
        <v>2021520002100</v>
      </c>
      <c r="F315" s="6">
        <v>439264</v>
      </c>
      <c r="G315" s="122">
        <f>H315+I315+J315+K315+L315+M315+M315</f>
        <v>132250000</v>
      </c>
      <c r="H315" s="155">
        <v>132250000</v>
      </c>
      <c r="I315" s="115"/>
      <c r="J315" s="115"/>
      <c r="K315" s="115"/>
      <c r="L315" s="115"/>
      <c r="M315" s="115"/>
    </row>
    <row r="316" spans="1:13" hidden="1" x14ac:dyDescent="0.2">
      <c r="A316" s="115" t="s">
        <v>371</v>
      </c>
      <c r="B316" s="85"/>
      <c r="C316" s="5"/>
      <c r="D316" s="63"/>
      <c r="E316" s="9"/>
      <c r="F316" s="6"/>
      <c r="G316" s="122"/>
      <c r="H316" s="125"/>
      <c r="I316" s="115"/>
      <c r="J316" s="115"/>
      <c r="K316" s="115"/>
      <c r="L316" s="115"/>
      <c r="M316" s="115"/>
    </row>
    <row r="317" spans="1:13" hidden="1" x14ac:dyDescent="0.2">
      <c r="A317" s="115" t="s">
        <v>372</v>
      </c>
      <c r="B317" s="85"/>
      <c r="C317" s="5"/>
      <c r="D317" s="63"/>
      <c r="E317" s="9"/>
      <c r="F317" s="6"/>
      <c r="G317" s="122"/>
      <c r="H317" s="125"/>
      <c r="I317" s="115"/>
      <c r="J317" s="115"/>
      <c r="K317" s="115"/>
      <c r="L317" s="115"/>
      <c r="M317" s="115"/>
    </row>
    <row r="318" spans="1:13" x14ac:dyDescent="0.2">
      <c r="A318" s="114" t="s">
        <v>373</v>
      </c>
      <c r="B318" s="84" t="s">
        <v>374</v>
      </c>
      <c r="C318" s="4"/>
      <c r="D318" s="137"/>
      <c r="E318" s="50"/>
      <c r="F318" s="50"/>
      <c r="G318" s="152">
        <f>G319+G320+G321</f>
        <v>78351408</v>
      </c>
      <c r="H318" s="248">
        <f>H319+H320+H321</f>
        <v>78351408</v>
      </c>
      <c r="I318" s="114"/>
      <c r="J318" s="114"/>
      <c r="K318" s="114"/>
      <c r="L318" s="114"/>
      <c r="M318" s="114"/>
    </row>
    <row r="319" spans="1:13" x14ac:dyDescent="0.2">
      <c r="A319" s="115" t="s">
        <v>375</v>
      </c>
      <c r="B319" s="98" t="s">
        <v>536</v>
      </c>
      <c r="C319" s="24">
        <v>98</v>
      </c>
      <c r="D319" s="75">
        <v>2021003520230</v>
      </c>
      <c r="E319" s="9">
        <v>2021520002096</v>
      </c>
      <c r="F319" s="6">
        <v>439986</v>
      </c>
      <c r="G319" s="122">
        <f>H319+I319+J319+K319+L319+M319+M319</f>
        <v>78351408</v>
      </c>
      <c r="H319" s="155">
        <v>78351408</v>
      </c>
      <c r="I319" s="115"/>
      <c r="J319" s="115"/>
      <c r="K319" s="115"/>
      <c r="L319" s="115"/>
      <c r="M319" s="115"/>
    </row>
    <row r="320" spans="1:13" hidden="1" x14ac:dyDescent="0.2">
      <c r="A320" s="115" t="s">
        <v>376</v>
      </c>
      <c r="B320" s="85"/>
      <c r="C320" s="5"/>
      <c r="D320" s="63"/>
      <c r="E320" s="9"/>
      <c r="F320" s="6"/>
      <c r="G320" s="122"/>
      <c r="H320" s="125"/>
      <c r="I320" s="115"/>
      <c r="J320" s="115"/>
      <c r="K320" s="115"/>
      <c r="L320" s="115"/>
      <c r="M320" s="115"/>
    </row>
    <row r="321" spans="1:13" hidden="1" x14ac:dyDescent="0.2">
      <c r="A321" s="115" t="s">
        <v>377</v>
      </c>
      <c r="B321" s="85"/>
      <c r="C321" s="5"/>
      <c r="D321" s="63"/>
      <c r="E321" s="9"/>
      <c r="F321" s="6"/>
      <c r="G321" s="122"/>
      <c r="H321" s="125"/>
      <c r="I321" s="115"/>
      <c r="J321" s="115"/>
      <c r="K321" s="115"/>
      <c r="L321" s="115"/>
      <c r="M321" s="115"/>
    </row>
    <row r="322" spans="1:13" x14ac:dyDescent="0.2">
      <c r="A322" s="113" t="s">
        <v>378</v>
      </c>
      <c r="B322" s="83" t="s">
        <v>379</v>
      </c>
      <c r="C322" s="3"/>
      <c r="D322" s="192"/>
      <c r="E322" s="49"/>
      <c r="F322" s="49"/>
      <c r="G322" s="151">
        <f>+G323+G328+G332+G336+G340+G344</f>
        <v>4686515185</v>
      </c>
      <c r="H322" s="247">
        <f>+H323+H328+H332+H336+H340+H344</f>
        <v>4686515185</v>
      </c>
      <c r="I322" s="113"/>
      <c r="J322" s="113"/>
      <c r="K322" s="113"/>
      <c r="L322" s="113"/>
      <c r="M322" s="113"/>
    </row>
    <row r="323" spans="1:13" x14ac:dyDescent="0.2">
      <c r="A323" s="114" t="s">
        <v>380</v>
      </c>
      <c r="B323" s="84" t="s">
        <v>381</v>
      </c>
      <c r="C323" s="4"/>
      <c r="D323" s="137"/>
      <c r="E323" s="50"/>
      <c r="F323" s="50"/>
      <c r="G323" s="152">
        <f>G324+G325+G326</f>
        <v>494916992</v>
      </c>
      <c r="H323" s="248">
        <f>H324+H325+H326</f>
        <v>494916992</v>
      </c>
      <c r="I323" s="114"/>
      <c r="J323" s="114"/>
      <c r="K323" s="114"/>
      <c r="L323" s="114"/>
      <c r="M323" s="114"/>
    </row>
    <row r="324" spans="1:13" x14ac:dyDescent="0.2">
      <c r="A324" s="115" t="s">
        <v>382</v>
      </c>
      <c r="B324" s="85" t="s">
        <v>580</v>
      </c>
      <c r="C324" s="24">
        <v>99</v>
      </c>
      <c r="D324" s="75">
        <v>2021003520249</v>
      </c>
      <c r="E324" s="9">
        <v>2021520002159</v>
      </c>
      <c r="F324" s="42">
        <v>440350</v>
      </c>
      <c r="G324" s="122">
        <f>H324+I324+J324+K324+L324+M324+M324</f>
        <v>395933593.60000002</v>
      </c>
      <c r="H324" s="155">
        <v>395933593.60000002</v>
      </c>
      <c r="I324" s="115"/>
      <c r="J324" s="115"/>
      <c r="K324" s="115"/>
      <c r="L324" s="115"/>
      <c r="M324" s="115"/>
    </row>
    <row r="325" spans="1:13" x14ac:dyDescent="0.2">
      <c r="A325" s="115" t="s">
        <v>383</v>
      </c>
      <c r="B325" s="98" t="s">
        <v>585</v>
      </c>
      <c r="C325" s="24">
        <v>100</v>
      </c>
      <c r="D325" s="75">
        <v>2021003520251</v>
      </c>
      <c r="E325" s="9">
        <v>2021520002161</v>
      </c>
      <c r="F325" s="6">
        <v>440761</v>
      </c>
      <c r="G325" s="122">
        <f>H325+I325+J325+K325+L325+M325+M325</f>
        <v>98983398.400000006</v>
      </c>
      <c r="H325" s="155">
        <v>98983398.400000006</v>
      </c>
      <c r="I325" s="115"/>
      <c r="J325" s="115"/>
      <c r="K325" s="115"/>
      <c r="L325" s="115"/>
      <c r="M325" s="115"/>
    </row>
    <row r="326" spans="1:13" hidden="1" x14ac:dyDescent="0.2">
      <c r="A326" s="115" t="s">
        <v>384</v>
      </c>
      <c r="B326" s="85"/>
      <c r="C326" s="5"/>
      <c r="D326" s="75"/>
      <c r="E326" s="9"/>
      <c r="F326" s="6"/>
      <c r="G326" s="122">
        <f>H326+I326+J326+K326+L326+M326+M326</f>
        <v>0</v>
      </c>
      <c r="H326" s="125"/>
      <c r="I326" s="115"/>
      <c r="J326" s="115"/>
      <c r="K326" s="115"/>
      <c r="L326" s="115"/>
      <c r="M326" s="115"/>
    </row>
    <row r="327" spans="1:13" hidden="1" x14ac:dyDescent="0.2">
      <c r="A327" s="123"/>
      <c r="C327" s="44"/>
      <c r="D327" s="219"/>
      <c r="E327" s="186"/>
      <c r="F327" s="44"/>
      <c r="G327" s="111"/>
      <c r="I327" s="123"/>
      <c r="J327" s="123"/>
      <c r="K327" s="123"/>
      <c r="L327" s="123"/>
      <c r="M327" s="123"/>
    </row>
    <row r="328" spans="1:13" x14ac:dyDescent="0.2">
      <c r="A328" s="114" t="s">
        <v>385</v>
      </c>
      <c r="B328" s="84" t="s">
        <v>386</v>
      </c>
      <c r="C328" s="4"/>
      <c r="D328" s="137"/>
      <c r="E328" s="50"/>
      <c r="F328" s="50"/>
      <c r="G328" s="150">
        <f>G329+G330+G331</f>
        <v>694916992</v>
      </c>
      <c r="H328" s="246">
        <f>H329+H330+H331</f>
        <v>694916992</v>
      </c>
      <c r="I328" s="114"/>
      <c r="J328" s="114"/>
      <c r="K328" s="114"/>
      <c r="L328" s="114"/>
      <c r="M328" s="114"/>
    </row>
    <row r="329" spans="1:13" ht="12.75" customHeight="1" x14ac:dyDescent="0.2">
      <c r="A329" s="115" t="s">
        <v>387</v>
      </c>
      <c r="B329" s="103" t="s">
        <v>583</v>
      </c>
      <c r="C329" s="24">
        <v>101</v>
      </c>
      <c r="D329" s="75">
        <v>2021003520252</v>
      </c>
      <c r="E329" s="9">
        <v>2021520002166</v>
      </c>
      <c r="F329" s="42">
        <v>440810</v>
      </c>
      <c r="G329" s="122">
        <f>H329+I329+J329+K329+L329+M329+M329</f>
        <v>458645214.72000003</v>
      </c>
      <c r="H329" s="155">
        <v>458645214.72000003</v>
      </c>
      <c r="I329" s="115"/>
      <c r="J329" s="115"/>
      <c r="K329" s="115"/>
      <c r="L329" s="115"/>
      <c r="M329" s="115"/>
    </row>
    <row r="330" spans="1:13" x14ac:dyDescent="0.2">
      <c r="A330" s="115" t="s">
        <v>388</v>
      </c>
      <c r="B330" s="98" t="s">
        <v>586</v>
      </c>
      <c r="C330" s="24">
        <v>102</v>
      </c>
      <c r="D330" s="75">
        <v>2021003520253</v>
      </c>
      <c r="E330" s="9">
        <v>2021520002167</v>
      </c>
      <c r="F330" s="6">
        <v>440855</v>
      </c>
      <c r="G330" s="122">
        <f>H330+I330+J330+K330+L330+M330+M330</f>
        <v>236271777.28</v>
      </c>
      <c r="H330" s="155">
        <v>236271777.28</v>
      </c>
      <c r="I330" s="115"/>
      <c r="J330" s="115"/>
      <c r="K330" s="115"/>
      <c r="L330" s="115"/>
      <c r="M330" s="115"/>
    </row>
    <row r="331" spans="1:13" hidden="1" x14ac:dyDescent="0.2">
      <c r="A331" s="115" t="s">
        <v>389</v>
      </c>
      <c r="B331" s="98"/>
      <c r="C331" s="5"/>
      <c r="D331" s="75"/>
      <c r="E331" s="9"/>
      <c r="F331" s="6"/>
      <c r="G331" s="122">
        <f>H331+I331+J331+K331+L331+M331+M331</f>
        <v>0</v>
      </c>
      <c r="H331" s="125"/>
      <c r="I331" s="115"/>
      <c r="J331" s="115"/>
      <c r="K331" s="115"/>
      <c r="L331" s="115"/>
      <c r="M331" s="115"/>
    </row>
    <row r="332" spans="1:13" x14ac:dyDescent="0.2">
      <c r="A332" s="114" t="s">
        <v>390</v>
      </c>
      <c r="B332" s="84" t="s">
        <v>391</v>
      </c>
      <c r="C332" s="4"/>
      <c r="D332" s="137"/>
      <c r="E332" s="50"/>
      <c r="F332" s="50"/>
      <c r="G332" s="150">
        <f>G333+G334+G335</f>
        <v>599962751</v>
      </c>
      <c r="H332" s="246">
        <f>H333+H334+H335</f>
        <v>599962751</v>
      </c>
      <c r="I332" s="114"/>
      <c r="J332" s="114"/>
      <c r="K332" s="114"/>
      <c r="L332" s="114"/>
      <c r="M332" s="114"/>
    </row>
    <row r="333" spans="1:13" x14ac:dyDescent="0.2">
      <c r="A333" s="115" t="s">
        <v>392</v>
      </c>
      <c r="B333" s="85" t="s">
        <v>592</v>
      </c>
      <c r="C333" s="24">
        <v>103</v>
      </c>
      <c r="D333" s="75">
        <v>2021003520262</v>
      </c>
      <c r="E333" s="9">
        <v>2021520002169</v>
      </c>
      <c r="F333" s="42">
        <v>440925</v>
      </c>
      <c r="G333" s="153">
        <f>H333+I333+J333+K333+L333+M333+M333</f>
        <v>275982865.56</v>
      </c>
      <c r="H333" s="155">
        <v>275982865.56</v>
      </c>
      <c r="I333" s="115"/>
      <c r="J333" s="115"/>
      <c r="K333" s="115"/>
      <c r="L333" s="115"/>
      <c r="M333" s="115"/>
    </row>
    <row r="334" spans="1:13" x14ac:dyDescent="0.2">
      <c r="A334" s="115" t="s">
        <v>393</v>
      </c>
      <c r="B334" s="85" t="s">
        <v>591</v>
      </c>
      <c r="C334" s="24">
        <v>104</v>
      </c>
      <c r="D334" s="75">
        <v>2021003520263</v>
      </c>
      <c r="E334" s="9">
        <v>2021520002170</v>
      </c>
      <c r="F334" s="6">
        <v>440943</v>
      </c>
      <c r="G334" s="122">
        <f>H334+I334+J334+K334+L334+M334+M334</f>
        <v>161989942.72</v>
      </c>
      <c r="H334" s="155">
        <v>161989942.72</v>
      </c>
      <c r="I334" s="115"/>
      <c r="J334" s="115"/>
      <c r="K334" s="115"/>
      <c r="L334" s="115"/>
      <c r="M334" s="115"/>
    </row>
    <row r="335" spans="1:13" x14ac:dyDescent="0.2">
      <c r="A335" s="115" t="s">
        <v>394</v>
      </c>
      <c r="B335" s="101" t="s">
        <v>590</v>
      </c>
      <c r="C335" s="176">
        <v>105</v>
      </c>
      <c r="D335" s="220">
        <v>2021003520264</v>
      </c>
      <c r="E335" s="76">
        <v>2021520002171</v>
      </c>
      <c r="F335" s="61">
        <v>440953</v>
      </c>
      <c r="G335" s="122">
        <f>H335+I327+J327+K327+L327+M327+M327</f>
        <v>161989942.72</v>
      </c>
      <c r="H335" s="249">
        <v>161989942.72</v>
      </c>
      <c r="I335" s="115"/>
      <c r="J335" s="115"/>
      <c r="K335" s="115"/>
      <c r="L335" s="115"/>
      <c r="M335" s="115"/>
    </row>
    <row r="336" spans="1:13" x14ac:dyDescent="0.2">
      <c r="A336" s="114" t="s">
        <v>395</v>
      </c>
      <c r="B336" s="84" t="s">
        <v>396</v>
      </c>
      <c r="C336" s="4"/>
      <c r="D336" s="137"/>
      <c r="E336" s="50"/>
      <c r="F336" s="50"/>
      <c r="G336" s="150">
        <f>G337+G338+G339</f>
        <v>522643136</v>
      </c>
      <c r="H336" s="246">
        <f>H337+H338+H339</f>
        <v>522643136</v>
      </c>
      <c r="I336" s="114"/>
      <c r="J336" s="114"/>
      <c r="K336" s="114"/>
      <c r="L336" s="114"/>
      <c r="M336" s="114"/>
    </row>
    <row r="337" spans="1:13" x14ac:dyDescent="0.2">
      <c r="A337" s="115" t="s">
        <v>397</v>
      </c>
      <c r="B337" s="85" t="s">
        <v>589</v>
      </c>
      <c r="C337" s="24">
        <v>106</v>
      </c>
      <c r="D337" s="220">
        <v>2021003520265</v>
      </c>
      <c r="E337" s="9">
        <v>2021520002172</v>
      </c>
      <c r="F337" s="42">
        <v>440994</v>
      </c>
      <c r="G337" s="122">
        <f>H337+I337+J337+K337+L337+M337+M337</f>
        <v>439020234</v>
      </c>
      <c r="H337" s="155">
        <v>439020234</v>
      </c>
      <c r="I337" s="115"/>
      <c r="J337" s="115"/>
      <c r="K337" s="115"/>
      <c r="L337" s="115"/>
      <c r="M337" s="115"/>
    </row>
    <row r="338" spans="1:13" x14ac:dyDescent="0.2">
      <c r="A338" s="115" t="s">
        <v>398</v>
      </c>
      <c r="B338" s="85" t="s">
        <v>588</v>
      </c>
      <c r="C338" s="24">
        <v>107</v>
      </c>
      <c r="D338" s="220">
        <v>2021003520266</v>
      </c>
      <c r="E338" s="9">
        <v>2021520002173</v>
      </c>
      <c r="F338" s="6">
        <v>441090</v>
      </c>
      <c r="G338" s="122">
        <f>H338+I338+J338+K338+L338+M338+M338</f>
        <v>83622902</v>
      </c>
      <c r="H338" s="155">
        <v>83622902</v>
      </c>
      <c r="I338" s="115"/>
      <c r="J338" s="115"/>
      <c r="K338" s="115"/>
      <c r="L338" s="115"/>
      <c r="M338" s="115"/>
    </row>
    <row r="339" spans="1:13" ht="22.5" hidden="1" customHeight="1" x14ac:dyDescent="0.2">
      <c r="A339" s="115" t="s">
        <v>399</v>
      </c>
      <c r="C339" s="5"/>
      <c r="D339" s="63"/>
      <c r="E339" s="9"/>
      <c r="F339" s="6"/>
      <c r="G339" s="122">
        <f>H339+I339+J339+K339+L339+M339+M339</f>
        <v>0</v>
      </c>
      <c r="H339" s="125"/>
      <c r="I339" s="115"/>
      <c r="J339" s="115"/>
      <c r="K339" s="115"/>
      <c r="L339" s="115"/>
      <c r="M339" s="115"/>
    </row>
    <row r="340" spans="1:13" x14ac:dyDescent="0.2">
      <c r="A340" s="114" t="s">
        <v>400</v>
      </c>
      <c r="B340" s="84" t="s">
        <v>401</v>
      </c>
      <c r="C340" s="4"/>
      <c r="D340" s="137"/>
      <c r="E340" s="50"/>
      <c r="F340" s="50"/>
      <c r="G340" s="143">
        <f>G341+G342+G343</f>
        <v>1042643136</v>
      </c>
      <c r="H340" s="234">
        <f>H341+H342+H343</f>
        <v>1042643136</v>
      </c>
      <c r="I340" s="114"/>
      <c r="J340" s="114"/>
      <c r="K340" s="114"/>
      <c r="L340" s="114"/>
      <c r="M340" s="114"/>
    </row>
    <row r="341" spans="1:13" x14ac:dyDescent="0.2">
      <c r="A341" s="115" t="s">
        <v>402</v>
      </c>
      <c r="B341" s="104" t="s">
        <v>587</v>
      </c>
      <c r="C341" s="24">
        <v>108</v>
      </c>
      <c r="D341" s="220">
        <v>2021003520267</v>
      </c>
      <c r="E341" s="9">
        <v>2021520002174</v>
      </c>
      <c r="F341" s="42">
        <v>441113</v>
      </c>
      <c r="G341" s="122">
        <f>H341+I341+J341+K341+L341+M341+M341</f>
        <v>896673097</v>
      </c>
      <c r="H341" s="155">
        <v>896673097</v>
      </c>
      <c r="I341" s="115"/>
      <c r="J341" s="115"/>
      <c r="K341" s="115"/>
      <c r="L341" s="115"/>
      <c r="M341" s="115"/>
    </row>
    <row r="342" spans="1:13" x14ac:dyDescent="0.2">
      <c r="A342" s="124" t="s">
        <v>403</v>
      </c>
      <c r="B342" s="105" t="s">
        <v>595</v>
      </c>
      <c r="C342" s="177">
        <v>109</v>
      </c>
      <c r="D342" s="75">
        <v>2021003520268</v>
      </c>
      <c r="E342" s="9">
        <v>2021520002175</v>
      </c>
      <c r="F342" s="6">
        <v>441242</v>
      </c>
      <c r="G342" s="122">
        <f>H342+I342+J342+K342+L342+M342+M342</f>
        <v>145970039</v>
      </c>
      <c r="H342" s="155">
        <v>145970039</v>
      </c>
      <c r="I342" s="115"/>
      <c r="J342" s="115"/>
      <c r="K342" s="115"/>
      <c r="L342" s="115"/>
      <c r="M342" s="115"/>
    </row>
    <row r="343" spans="1:13" hidden="1" x14ac:dyDescent="0.2">
      <c r="A343" s="115" t="s">
        <v>404</v>
      </c>
      <c r="B343" s="106"/>
      <c r="C343" s="5"/>
      <c r="D343" s="63"/>
      <c r="E343" s="9"/>
      <c r="F343" s="6"/>
      <c r="G343" s="122"/>
      <c r="H343" s="125"/>
      <c r="I343" s="115"/>
      <c r="J343" s="115"/>
      <c r="K343" s="115"/>
      <c r="L343" s="115"/>
      <c r="M343" s="115"/>
    </row>
    <row r="344" spans="1:13" x14ac:dyDescent="0.2">
      <c r="A344" s="114" t="s">
        <v>405</v>
      </c>
      <c r="B344" s="84" t="s">
        <v>406</v>
      </c>
      <c r="C344" s="4"/>
      <c r="D344" s="137"/>
      <c r="E344" s="50"/>
      <c r="F344" s="50"/>
      <c r="G344" s="114">
        <f>G345+G348+G349+G350</f>
        <v>1331432178</v>
      </c>
      <c r="H344" s="116">
        <f>H345+H348+H349+H350</f>
        <v>1331432178</v>
      </c>
      <c r="I344" s="114"/>
      <c r="J344" s="114"/>
      <c r="K344" s="114"/>
      <c r="L344" s="114"/>
      <c r="M344" s="114"/>
    </row>
    <row r="345" spans="1:13" x14ac:dyDescent="0.2">
      <c r="A345" s="115" t="s">
        <v>407</v>
      </c>
      <c r="B345" s="85" t="s">
        <v>600</v>
      </c>
      <c r="C345" s="24">
        <v>110</v>
      </c>
      <c r="D345" s="75">
        <v>2021003520278</v>
      </c>
      <c r="E345" s="9">
        <v>2021520002176</v>
      </c>
      <c r="F345" s="42">
        <v>441384</v>
      </c>
      <c r="G345" s="122">
        <f>H345+I345+J345+K345+L345+M345+M345</f>
        <v>161265060</v>
      </c>
      <c r="H345" s="155">
        <v>161265060</v>
      </c>
      <c r="I345" s="115"/>
      <c r="J345" s="115"/>
      <c r="K345" s="115"/>
      <c r="L345" s="115"/>
      <c r="M345" s="115"/>
    </row>
    <row r="346" spans="1:13" hidden="1" x14ac:dyDescent="0.2">
      <c r="A346" s="115"/>
      <c r="B346" s="85"/>
      <c r="C346" s="5"/>
      <c r="D346" s="63"/>
      <c r="E346" s="9"/>
      <c r="F346" s="6"/>
      <c r="G346" s="122"/>
      <c r="H346" s="125"/>
      <c r="I346" s="115"/>
      <c r="J346" s="115"/>
      <c r="K346" s="115"/>
      <c r="L346" s="115"/>
      <c r="M346" s="115"/>
    </row>
    <row r="347" spans="1:13" hidden="1" x14ac:dyDescent="0.2">
      <c r="A347" s="115"/>
      <c r="B347" s="85"/>
      <c r="C347" s="5"/>
      <c r="D347" s="63"/>
      <c r="E347" s="9"/>
      <c r="F347" s="6"/>
      <c r="G347" s="122"/>
      <c r="H347" s="125"/>
      <c r="I347" s="115"/>
      <c r="J347" s="115"/>
      <c r="K347" s="115"/>
      <c r="L347" s="115"/>
      <c r="M347" s="115"/>
    </row>
    <row r="348" spans="1:13" x14ac:dyDescent="0.2">
      <c r="A348" s="115" t="s">
        <v>408</v>
      </c>
      <c r="B348" s="85" t="s">
        <v>601</v>
      </c>
      <c r="C348" s="24">
        <v>111</v>
      </c>
      <c r="D348" s="75">
        <v>2021003520279</v>
      </c>
      <c r="E348" s="9">
        <v>2021520002177</v>
      </c>
      <c r="F348" s="6">
        <v>441444</v>
      </c>
      <c r="G348" s="122">
        <f>H348+I348+J348+K348+L348+M348+M348</f>
        <v>438999326</v>
      </c>
      <c r="H348" s="155">
        <v>438999326</v>
      </c>
      <c r="I348" s="115"/>
      <c r="J348" s="115"/>
      <c r="K348" s="115"/>
      <c r="L348" s="115"/>
      <c r="M348" s="115"/>
    </row>
    <row r="349" spans="1:13" ht="12" customHeight="1" x14ac:dyDescent="0.2">
      <c r="A349" s="115" t="s">
        <v>409</v>
      </c>
      <c r="B349" s="85" t="s">
        <v>602</v>
      </c>
      <c r="C349" s="24">
        <v>112</v>
      </c>
      <c r="D349" s="75">
        <v>2021003520281</v>
      </c>
      <c r="E349" s="9">
        <v>2021520002179</v>
      </c>
      <c r="F349" s="6">
        <v>441294</v>
      </c>
      <c r="G349" s="122">
        <f>H349+I349+J349+K349+L349+M349+M349</f>
        <v>435515185</v>
      </c>
      <c r="H349" s="155">
        <v>435515185</v>
      </c>
      <c r="I349" s="115"/>
      <c r="J349" s="115"/>
      <c r="K349" s="115"/>
      <c r="L349" s="115"/>
      <c r="M349" s="115"/>
    </row>
    <row r="350" spans="1:13" ht="10.5" customHeight="1" x14ac:dyDescent="0.2">
      <c r="A350" s="115" t="s">
        <v>407</v>
      </c>
      <c r="B350" s="101" t="s">
        <v>603</v>
      </c>
      <c r="C350" s="176">
        <v>113</v>
      </c>
      <c r="D350" s="220">
        <v>2021003520280</v>
      </c>
      <c r="E350" s="76">
        <v>2021520002178</v>
      </c>
      <c r="F350" s="61">
        <v>441496</v>
      </c>
      <c r="G350" s="122">
        <f>H350+I350+J350+K350+L350+M350+M350</f>
        <v>295652607</v>
      </c>
      <c r="H350" s="249">
        <v>295652607</v>
      </c>
      <c r="I350" s="123"/>
      <c r="J350" s="123"/>
      <c r="K350" s="123"/>
      <c r="L350" s="123"/>
      <c r="M350" s="123"/>
    </row>
    <row r="351" spans="1:13" x14ac:dyDescent="0.2">
      <c r="A351" s="113" t="s">
        <v>410</v>
      </c>
      <c r="B351" s="83" t="s">
        <v>411</v>
      </c>
      <c r="C351" s="3"/>
      <c r="D351" s="221"/>
      <c r="E351" s="49"/>
      <c r="F351" s="49"/>
      <c r="G351" s="151">
        <f>+G352+G356+G363</f>
        <v>2382000000</v>
      </c>
      <c r="H351" s="247">
        <f>+H352+H356+H363</f>
        <v>2382000000</v>
      </c>
      <c r="I351" s="113"/>
      <c r="J351" s="113"/>
      <c r="K351" s="113"/>
      <c r="L351" s="113"/>
      <c r="M351" s="113"/>
    </row>
    <row r="352" spans="1:13" x14ac:dyDescent="0.2">
      <c r="A352" s="114" t="s">
        <v>412</v>
      </c>
      <c r="B352" s="84" t="s">
        <v>413</v>
      </c>
      <c r="C352" s="4"/>
      <c r="D352" s="137"/>
      <c r="E352" s="50"/>
      <c r="F352" s="50"/>
      <c r="G352" s="143">
        <f>G353+G354+G355</f>
        <v>0</v>
      </c>
      <c r="H352" s="234">
        <f>H353+H354+H355</f>
        <v>0</v>
      </c>
      <c r="I352" s="114"/>
      <c r="J352" s="114"/>
      <c r="K352" s="114"/>
      <c r="L352" s="114"/>
      <c r="M352" s="114"/>
    </row>
    <row r="353" spans="1:13" hidden="1" x14ac:dyDescent="0.2">
      <c r="A353" s="115" t="s">
        <v>414</v>
      </c>
      <c r="B353" s="85"/>
      <c r="C353" s="5"/>
      <c r="D353" s="66"/>
      <c r="E353" s="65"/>
      <c r="F353" s="6"/>
      <c r="G353" s="122">
        <f>H353+I353+J353+K353+L353+M353+M353</f>
        <v>0</v>
      </c>
      <c r="H353" s="125"/>
      <c r="I353" s="115"/>
      <c r="J353" s="115"/>
      <c r="K353" s="115"/>
      <c r="L353" s="115"/>
      <c r="M353" s="115"/>
    </row>
    <row r="354" spans="1:13" hidden="1" x14ac:dyDescent="0.2">
      <c r="A354" s="115" t="s">
        <v>415</v>
      </c>
      <c r="B354" s="85"/>
      <c r="C354" s="5"/>
      <c r="D354" s="217"/>
      <c r="E354" s="65"/>
      <c r="F354" s="6"/>
      <c r="G354" s="122"/>
      <c r="H354" s="125"/>
      <c r="I354" s="115"/>
      <c r="J354" s="115"/>
      <c r="K354" s="115"/>
      <c r="L354" s="115"/>
      <c r="M354" s="115"/>
    </row>
    <row r="355" spans="1:13" hidden="1" x14ac:dyDescent="0.2">
      <c r="A355" s="115" t="s">
        <v>416</v>
      </c>
      <c r="B355" s="85"/>
      <c r="C355" s="5"/>
      <c r="D355" s="217"/>
      <c r="E355" s="65"/>
      <c r="F355" s="6"/>
      <c r="G355" s="122"/>
      <c r="H355" s="125"/>
      <c r="I355" s="115"/>
      <c r="J355" s="115"/>
      <c r="K355" s="115"/>
      <c r="L355" s="115"/>
      <c r="M355" s="115"/>
    </row>
    <row r="356" spans="1:13" x14ac:dyDescent="0.2">
      <c r="A356" s="114" t="s">
        <v>417</v>
      </c>
      <c r="B356" s="84" t="s">
        <v>418</v>
      </c>
      <c r="C356" s="4"/>
      <c r="D356" s="194"/>
      <c r="E356" s="18"/>
      <c r="F356" s="50"/>
      <c r="G356" s="114">
        <f>G357+G358+G362</f>
        <v>1466195888</v>
      </c>
      <c r="H356" s="116">
        <f>H357+H358+H362</f>
        <v>1466195888</v>
      </c>
      <c r="I356" s="114"/>
      <c r="J356" s="114"/>
      <c r="K356" s="114"/>
      <c r="L356" s="114"/>
      <c r="M356" s="114"/>
    </row>
    <row r="357" spans="1:13" x14ac:dyDescent="0.2">
      <c r="A357" s="115" t="s">
        <v>419</v>
      </c>
      <c r="B357" s="85" t="s">
        <v>522</v>
      </c>
      <c r="C357" s="24">
        <v>114</v>
      </c>
      <c r="D357" s="75">
        <v>2021003520192</v>
      </c>
      <c r="E357" s="72">
        <v>2021520002268</v>
      </c>
      <c r="F357" s="6">
        <v>438972</v>
      </c>
      <c r="G357" s="122">
        <f>H357+I357+J357+K357+L357+M357+M357</f>
        <v>1466195888</v>
      </c>
      <c r="H357" s="155">
        <v>1466195888</v>
      </c>
      <c r="I357" s="115"/>
      <c r="J357" s="115"/>
      <c r="K357" s="115"/>
      <c r="L357" s="115"/>
      <c r="M357" s="115"/>
    </row>
    <row r="358" spans="1:13" hidden="1" x14ac:dyDescent="0.2">
      <c r="A358" s="115" t="s">
        <v>420</v>
      </c>
      <c r="B358" s="85"/>
      <c r="C358" s="5"/>
      <c r="D358" s="63"/>
      <c r="E358" s="9"/>
      <c r="F358" s="6"/>
      <c r="G358" s="122"/>
      <c r="H358" s="125"/>
      <c r="I358" s="115"/>
      <c r="J358" s="115"/>
      <c r="K358" s="115"/>
      <c r="L358" s="115"/>
      <c r="M358" s="115"/>
    </row>
    <row r="359" spans="1:13" hidden="1" x14ac:dyDescent="0.2">
      <c r="A359" s="115"/>
      <c r="B359" s="85"/>
      <c r="C359" s="5"/>
      <c r="D359" s="63"/>
      <c r="E359" s="9"/>
      <c r="F359" s="6"/>
      <c r="G359" s="122"/>
      <c r="H359" s="125"/>
      <c r="I359" s="115"/>
      <c r="J359" s="115"/>
      <c r="K359" s="115"/>
      <c r="L359" s="115"/>
      <c r="M359" s="115"/>
    </row>
    <row r="360" spans="1:13" hidden="1" x14ac:dyDescent="0.2">
      <c r="A360" s="115"/>
      <c r="B360" s="85"/>
      <c r="C360" s="5"/>
      <c r="D360" s="63"/>
      <c r="E360" s="9"/>
      <c r="F360" s="6"/>
      <c r="G360" s="122"/>
      <c r="H360" s="125"/>
      <c r="I360" s="115"/>
      <c r="J360" s="115"/>
      <c r="K360" s="115"/>
      <c r="L360" s="115"/>
      <c r="M360" s="115"/>
    </row>
    <row r="361" spans="1:13" hidden="1" x14ac:dyDescent="0.2">
      <c r="A361" s="115"/>
      <c r="B361" s="85"/>
      <c r="C361" s="5"/>
      <c r="D361" s="63"/>
      <c r="E361" s="9"/>
      <c r="F361" s="6"/>
      <c r="G361" s="122"/>
      <c r="H361" s="125"/>
      <c r="I361" s="115"/>
      <c r="J361" s="115"/>
      <c r="K361" s="115"/>
      <c r="L361" s="115"/>
      <c r="M361" s="115"/>
    </row>
    <row r="362" spans="1:13" hidden="1" x14ac:dyDescent="0.2">
      <c r="A362" s="115" t="s">
        <v>421</v>
      </c>
      <c r="B362" s="85"/>
      <c r="C362" s="5"/>
      <c r="D362" s="63"/>
      <c r="E362" s="9"/>
      <c r="F362" s="6"/>
      <c r="G362" s="122"/>
      <c r="H362" s="125"/>
      <c r="I362" s="115"/>
      <c r="J362" s="115"/>
      <c r="K362" s="115"/>
      <c r="L362" s="115"/>
      <c r="M362" s="115"/>
    </row>
    <row r="363" spans="1:13" x14ac:dyDescent="0.2">
      <c r="A363" s="114" t="s">
        <v>422</v>
      </c>
      <c r="B363" s="84" t="s">
        <v>423</v>
      </c>
      <c r="C363" s="4"/>
      <c r="D363" s="137"/>
      <c r="E363" s="50"/>
      <c r="F363" s="50"/>
      <c r="G363" s="114">
        <f>G364+G365+G366</f>
        <v>915804112</v>
      </c>
      <c r="H363" s="116">
        <f>H364+H365+H366</f>
        <v>915804112</v>
      </c>
      <c r="I363" s="114"/>
      <c r="J363" s="114"/>
      <c r="K363" s="114"/>
      <c r="L363" s="114"/>
      <c r="M363" s="114"/>
    </row>
    <row r="364" spans="1:13" ht="22.5" x14ac:dyDescent="0.2">
      <c r="A364" s="115" t="s">
        <v>424</v>
      </c>
      <c r="B364" s="99" t="s">
        <v>616</v>
      </c>
      <c r="C364" s="24">
        <v>115</v>
      </c>
      <c r="D364" s="75">
        <v>2021003520229</v>
      </c>
      <c r="E364" s="65">
        <v>2021520002269</v>
      </c>
      <c r="F364" s="6">
        <v>439902</v>
      </c>
      <c r="G364" s="122">
        <f>H364+I364+J364+K364+L364+M364+M364</f>
        <v>915804112</v>
      </c>
      <c r="H364" s="155">
        <v>915804112</v>
      </c>
      <c r="I364" s="115"/>
      <c r="J364" s="115"/>
      <c r="K364" s="115"/>
      <c r="L364" s="115"/>
      <c r="M364" s="115"/>
    </row>
    <row r="365" spans="1:13" hidden="1" x14ac:dyDescent="0.2">
      <c r="A365" s="115" t="s">
        <v>425</v>
      </c>
      <c r="B365" s="85"/>
      <c r="C365" s="5"/>
      <c r="D365" s="63"/>
      <c r="E365" s="9"/>
      <c r="F365" s="6"/>
      <c r="G365" s="122"/>
      <c r="H365" s="125"/>
      <c r="I365" s="115"/>
      <c r="J365" s="115"/>
      <c r="K365" s="115"/>
      <c r="L365" s="115"/>
      <c r="M365" s="115"/>
    </row>
    <row r="366" spans="1:13" hidden="1" x14ac:dyDescent="0.2">
      <c r="A366" s="115" t="s">
        <v>426</v>
      </c>
      <c r="B366" s="85"/>
      <c r="C366" s="5"/>
      <c r="D366" s="63"/>
      <c r="E366" s="9"/>
      <c r="F366" s="6"/>
      <c r="G366" s="122"/>
      <c r="H366" s="125"/>
      <c r="I366" s="115"/>
      <c r="J366" s="115"/>
      <c r="K366" s="115"/>
      <c r="L366" s="115"/>
      <c r="M366" s="115"/>
    </row>
    <row r="367" spans="1:13" x14ac:dyDescent="0.2">
      <c r="A367" s="113" t="s">
        <v>427</v>
      </c>
      <c r="B367" s="83" t="s">
        <v>428</v>
      </c>
      <c r="C367" s="3"/>
      <c r="D367" s="192"/>
      <c r="E367" s="49"/>
      <c r="F367" s="49"/>
      <c r="G367" s="113">
        <f>+G368</f>
        <v>293668772</v>
      </c>
      <c r="H367" s="228">
        <f>+H368</f>
        <v>293668772</v>
      </c>
      <c r="I367" s="113"/>
      <c r="J367" s="113"/>
      <c r="K367" s="113"/>
      <c r="L367" s="113"/>
      <c r="M367" s="113"/>
    </row>
    <row r="368" spans="1:13" x14ac:dyDescent="0.2">
      <c r="A368" s="114" t="s">
        <v>429</v>
      </c>
      <c r="B368" s="84" t="s">
        <v>430</v>
      </c>
      <c r="C368" s="4"/>
      <c r="D368" s="137"/>
      <c r="E368" s="50"/>
      <c r="F368" s="50"/>
      <c r="G368" s="154">
        <f>G369+G370+G371</f>
        <v>293668772</v>
      </c>
      <c r="H368" s="250">
        <f>H369+H370+H371</f>
        <v>293668772</v>
      </c>
      <c r="I368" s="114"/>
      <c r="J368" s="114"/>
      <c r="K368" s="114"/>
      <c r="L368" s="114"/>
      <c r="M368" s="114"/>
    </row>
    <row r="369" spans="1:13" x14ac:dyDescent="0.2">
      <c r="A369" s="115" t="s">
        <v>431</v>
      </c>
      <c r="B369" s="85" t="s">
        <v>569</v>
      </c>
      <c r="C369" s="24">
        <v>116</v>
      </c>
      <c r="D369" s="66">
        <v>2021003520235</v>
      </c>
      <c r="E369" s="65">
        <v>2021520002278</v>
      </c>
      <c r="F369" s="6">
        <v>440184</v>
      </c>
      <c r="G369" s="122">
        <f>H369+I369+J369+K369+L369+M369+M369</f>
        <v>178543385</v>
      </c>
      <c r="H369" s="155">
        <v>178543385</v>
      </c>
      <c r="I369" s="115"/>
      <c r="J369" s="115"/>
      <c r="K369" s="115"/>
      <c r="L369" s="115"/>
      <c r="M369" s="115"/>
    </row>
    <row r="370" spans="1:13" x14ac:dyDescent="0.2">
      <c r="A370" s="115" t="s">
        <v>662</v>
      </c>
      <c r="B370" s="85" t="s">
        <v>577</v>
      </c>
      <c r="C370" s="24">
        <v>117</v>
      </c>
      <c r="D370" s="66">
        <v>2021003520244</v>
      </c>
      <c r="E370" s="65">
        <v>2021520002280</v>
      </c>
      <c r="F370" s="6">
        <v>440395</v>
      </c>
      <c r="G370" s="122">
        <f>H370+I370+J370+K370+L370+M370+M370</f>
        <v>71156615</v>
      </c>
      <c r="H370" s="155">
        <v>71156615</v>
      </c>
      <c r="I370" s="115"/>
      <c r="J370" s="115"/>
      <c r="K370" s="115"/>
      <c r="L370" s="115"/>
      <c r="M370" s="115"/>
    </row>
    <row r="371" spans="1:13" x14ac:dyDescent="0.2">
      <c r="A371" s="115" t="s">
        <v>432</v>
      </c>
      <c r="B371" s="85" t="s">
        <v>594</v>
      </c>
      <c r="C371" s="24">
        <v>118</v>
      </c>
      <c r="D371" s="75">
        <v>2021003520257</v>
      </c>
      <c r="E371" s="9">
        <v>2021520002275</v>
      </c>
      <c r="F371" s="6">
        <v>440924</v>
      </c>
      <c r="G371" s="122">
        <f>H371+I371+J371+K371+L371+M371+M371</f>
        <v>43968772</v>
      </c>
      <c r="H371" s="155">
        <v>43968772</v>
      </c>
      <c r="I371" s="115"/>
      <c r="J371" s="115"/>
      <c r="K371" s="115"/>
      <c r="L371" s="115"/>
      <c r="M371" s="115"/>
    </row>
    <row r="372" spans="1:13" x14ac:dyDescent="0.2">
      <c r="A372" s="113" t="s">
        <v>433</v>
      </c>
      <c r="B372" s="83" t="s">
        <v>434</v>
      </c>
      <c r="C372" s="3"/>
      <c r="D372" s="192"/>
      <c r="E372" s="49"/>
      <c r="F372" s="49"/>
      <c r="G372" s="151">
        <f>+G373+G377+G381+G385</f>
        <v>1414875049</v>
      </c>
      <c r="H372" s="247">
        <f>+H373+H377+H381+H385</f>
        <v>1414875049</v>
      </c>
      <c r="I372" s="113"/>
      <c r="J372" s="113"/>
      <c r="K372" s="113"/>
      <c r="L372" s="113"/>
      <c r="M372" s="113"/>
    </row>
    <row r="373" spans="1:13" x14ac:dyDescent="0.2">
      <c r="A373" s="114" t="s">
        <v>435</v>
      </c>
      <c r="B373" s="84" t="s">
        <v>436</v>
      </c>
      <c r="C373" s="4"/>
      <c r="D373" s="137"/>
      <c r="E373" s="50"/>
      <c r="F373" s="50"/>
      <c r="G373" s="154">
        <f>G374+G375+G376</f>
        <v>400875049</v>
      </c>
      <c r="H373" s="250">
        <f>H374+H375+H376</f>
        <v>400875049</v>
      </c>
      <c r="I373" s="114"/>
      <c r="J373" s="114"/>
      <c r="K373" s="114"/>
      <c r="L373" s="114"/>
      <c r="M373" s="114"/>
    </row>
    <row r="374" spans="1:13" ht="21.75" customHeight="1" x14ac:dyDescent="0.2">
      <c r="A374" s="115" t="s">
        <v>437</v>
      </c>
      <c r="B374" s="98" t="s">
        <v>514</v>
      </c>
      <c r="C374" s="24">
        <v>119</v>
      </c>
      <c r="D374" s="75">
        <v>2021003520165</v>
      </c>
      <c r="E374" s="52">
        <v>2021520002242</v>
      </c>
      <c r="F374" s="6">
        <v>437686</v>
      </c>
      <c r="G374" s="122">
        <f>H374+I374+J374+K374+L374+M374+M374</f>
        <v>400875049</v>
      </c>
      <c r="H374" s="155">
        <v>400875049</v>
      </c>
      <c r="I374" s="115"/>
      <c r="J374" s="115"/>
      <c r="K374" s="115"/>
      <c r="L374" s="115"/>
      <c r="M374" s="115"/>
    </row>
    <row r="375" spans="1:13" hidden="1" x14ac:dyDescent="0.2">
      <c r="A375" s="115" t="s">
        <v>438</v>
      </c>
      <c r="B375" s="85"/>
      <c r="C375" s="5"/>
      <c r="D375" s="63"/>
      <c r="E375" s="9"/>
      <c r="F375" s="6"/>
      <c r="G375" s="122"/>
      <c r="H375" s="125"/>
      <c r="I375" s="115"/>
      <c r="J375" s="115"/>
      <c r="K375" s="115"/>
      <c r="L375" s="115"/>
      <c r="M375" s="115"/>
    </row>
    <row r="376" spans="1:13" hidden="1" x14ac:dyDescent="0.2">
      <c r="A376" s="115" t="s">
        <v>439</v>
      </c>
      <c r="B376" s="85"/>
      <c r="C376" s="5"/>
      <c r="D376" s="63"/>
      <c r="E376" s="9"/>
      <c r="F376" s="6"/>
      <c r="G376" s="122"/>
      <c r="H376" s="125"/>
      <c r="I376" s="115"/>
      <c r="J376" s="115"/>
      <c r="K376" s="115"/>
      <c r="L376" s="115"/>
      <c r="M376" s="115"/>
    </row>
    <row r="377" spans="1:13" x14ac:dyDescent="0.2">
      <c r="A377" s="114" t="s">
        <v>440</v>
      </c>
      <c r="B377" s="84" t="s">
        <v>441</v>
      </c>
      <c r="C377" s="4"/>
      <c r="D377" s="137"/>
      <c r="E377" s="50"/>
      <c r="F377" s="50"/>
      <c r="G377" s="154">
        <f>G378+G379+G380</f>
        <v>495000000</v>
      </c>
      <c r="H377" s="250">
        <f>H378+H379+H380</f>
        <v>495000000</v>
      </c>
      <c r="I377" s="114"/>
      <c r="J377" s="114"/>
      <c r="K377" s="114"/>
      <c r="L377" s="114"/>
      <c r="M377" s="114"/>
    </row>
    <row r="378" spans="1:13" ht="22.5" x14ac:dyDescent="0.2">
      <c r="A378" s="115" t="s">
        <v>442</v>
      </c>
      <c r="B378" s="98" t="s">
        <v>545</v>
      </c>
      <c r="C378" s="24">
        <v>120</v>
      </c>
      <c r="D378" s="75">
        <v>2021003520207</v>
      </c>
      <c r="E378" s="65">
        <v>2021520002239</v>
      </c>
      <c r="F378" s="6">
        <v>439944</v>
      </c>
      <c r="G378" s="122">
        <f>H378+I378+J378+K378+L378+M378+M378</f>
        <v>495000000</v>
      </c>
      <c r="H378" s="155">
        <v>495000000</v>
      </c>
      <c r="I378" s="115"/>
      <c r="J378" s="115"/>
      <c r="K378" s="115"/>
      <c r="L378" s="115"/>
      <c r="M378" s="115"/>
    </row>
    <row r="379" spans="1:13" hidden="1" x14ac:dyDescent="0.2">
      <c r="A379" s="115" t="s">
        <v>443</v>
      </c>
      <c r="B379" s="98"/>
      <c r="C379" s="16"/>
      <c r="D379" s="66"/>
      <c r="E379" s="65"/>
      <c r="F379" s="6"/>
      <c r="G379" s="122">
        <f>H379+I379+J379+K379+L379+M379+M379</f>
        <v>0</v>
      </c>
      <c r="H379" s="125"/>
      <c r="I379" s="115"/>
      <c r="J379" s="115"/>
      <c r="K379" s="115"/>
      <c r="L379" s="115"/>
      <c r="M379" s="115"/>
    </row>
    <row r="380" spans="1:13" hidden="1" x14ac:dyDescent="0.2">
      <c r="A380" s="115" t="s">
        <v>444</v>
      </c>
      <c r="B380" s="85"/>
      <c r="C380" s="5"/>
      <c r="D380" s="63"/>
      <c r="E380" s="9"/>
      <c r="F380" s="6"/>
      <c r="G380" s="122"/>
      <c r="H380" s="125"/>
      <c r="I380" s="115"/>
      <c r="J380" s="115"/>
      <c r="K380" s="115"/>
      <c r="L380" s="115"/>
      <c r="M380" s="115"/>
    </row>
    <row r="381" spans="1:13" x14ac:dyDescent="0.2">
      <c r="A381" s="114" t="s">
        <v>445</v>
      </c>
      <c r="B381" s="84" t="s">
        <v>446</v>
      </c>
      <c r="C381" s="4"/>
      <c r="D381" s="137"/>
      <c r="E381" s="50"/>
      <c r="F381" s="50"/>
      <c r="G381" s="150">
        <f>G382+G383+G384</f>
        <v>248000000</v>
      </c>
      <c r="H381" s="246">
        <f>H382+H383+H384</f>
        <v>248000000</v>
      </c>
      <c r="I381" s="114"/>
      <c r="J381" s="114"/>
      <c r="K381" s="114"/>
      <c r="L381" s="114"/>
      <c r="M381" s="114"/>
    </row>
    <row r="382" spans="1:13" ht="22.5" x14ac:dyDescent="0.2">
      <c r="A382" s="115" t="s">
        <v>447</v>
      </c>
      <c r="B382" s="85" t="s">
        <v>539</v>
      </c>
      <c r="C382" s="24">
        <v>121</v>
      </c>
      <c r="D382" s="75">
        <v>2021003520202</v>
      </c>
      <c r="E382" s="65">
        <v>2021520002153</v>
      </c>
      <c r="F382" s="6">
        <v>437820</v>
      </c>
      <c r="G382" s="122">
        <f>H382+I382+J382+K382+L382+M382+M382</f>
        <v>248000000</v>
      </c>
      <c r="H382" s="155">
        <v>248000000</v>
      </c>
      <c r="I382" s="115"/>
      <c r="J382" s="115"/>
      <c r="K382" s="115"/>
      <c r="L382" s="115"/>
      <c r="M382" s="115"/>
    </row>
    <row r="383" spans="1:13" hidden="1" x14ac:dyDescent="0.2">
      <c r="A383" s="115" t="s">
        <v>448</v>
      </c>
      <c r="B383" s="85"/>
      <c r="C383" s="5"/>
      <c r="D383" s="63"/>
      <c r="E383" s="9"/>
      <c r="F383" s="6"/>
      <c r="G383" s="122"/>
      <c r="H383" s="125"/>
      <c r="I383" s="115"/>
      <c r="J383" s="115"/>
      <c r="K383" s="115"/>
      <c r="L383" s="115"/>
      <c r="M383" s="115"/>
    </row>
    <row r="384" spans="1:13" hidden="1" x14ac:dyDescent="0.2">
      <c r="A384" s="115" t="s">
        <v>449</v>
      </c>
      <c r="B384" s="85"/>
      <c r="C384" s="5"/>
      <c r="D384" s="63"/>
      <c r="E384" s="9"/>
      <c r="F384" s="6"/>
      <c r="G384" s="122"/>
      <c r="H384" s="125"/>
      <c r="I384" s="115"/>
      <c r="J384" s="115"/>
      <c r="K384" s="115"/>
      <c r="L384" s="115"/>
      <c r="M384" s="115"/>
    </row>
    <row r="385" spans="1:13" x14ac:dyDescent="0.2">
      <c r="A385" s="114" t="s">
        <v>450</v>
      </c>
      <c r="B385" s="84" t="s">
        <v>451</v>
      </c>
      <c r="C385" s="4"/>
      <c r="D385" s="137"/>
      <c r="E385" s="50"/>
      <c r="F385" s="50"/>
      <c r="G385" s="114">
        <f>G386+G387+G388</f>
        <v>271000000</v>
      </c>
      <c r="H385" s="234">
        <f>H386+H387+H388</f>
        <v>271000000</v>
      </c>
      <c r="I385" s="114"/>
      <c r="J385" s="114"/>
      <c r="K385" s="114"/>
      <c r="L385" s="114"/>
      <c r="M385" s="114"/>
    </row>
    <row r="386" spans="1:13" ht="22.5" x14ac:dyDescent="0.2">
      <c r="A386" s="125" t="s">
        <v>452</v>
      </c>
      <c r="B386" s="99" t="s">
        <v>565</v>
      </c>
      <c r="C386" s="26">
        <v>122</v>
      </c>
      <c r="D386" s="66">
        <v>2021003520227</v>
      </c>
      <c r="E386" s="66">
        <v>2021520002281</v>
      </c>
      <c r="F386" s="64">
        <v>440275</v>
      </c>
      <c r="G386" s="155">
        <f>H386+I386+J386+K386+L386+M386+M386</f>
        <v>271000000</v>
      </c>
      <c r="H386" s="155">
        <v>271000000</v>
      </c>
      <c r="I386" s="160"/>
      <c r="J386" s="160"/>
      <c r="K386" s="160"/>
      <c r="L386" s="160"/>
      <c r="M386" s="160"/>
    </row>
    <row r="387" spans="1:13" hidden="1" x14ac:dyDescent="0.2">
      <c r="A387" s="115" t="s">
        <v>453</v>
      </c>
      <c r="B387" s="85"/>
      <c r="C387" s="5"/>
      <c r="D387" s="63"/>
      <c r="E387" s="9"/>
      <c r="F387" s="6"/>
      <c r="G387" s="122"/>
      <c r="H387" s="125"/>
      <c r="I387" s="115"/>
      <c r="J387" s="115"/>
      <c r="K387" s="115"/>
      <c r="L387" s="115"/>
      <c r="M387" s="115"/>
    </row>
    <row r="388" spans="1:13" hidden="1" x14ac:dyDescent="0.2">
      <c r="A388" s="115" t="s">
        <v>454</v>
      </c>
      <c r="B388" s="85"/>
      <c r="C388" s="5"/>
      <c r="D388" s="63"/>
      <c r="E388" s="9"/>
      <c r="F388" s="6"/>
      <c r="G388" s="122"/>
      <c r="H388" s="125"/>
      <c r="I388" s="115"/>
      <c r="J388" s="115"/>
      <c r="K388" s="115"/>
      <c r="L388" s="115"/>
      <c r="M388" s="115"/>
    </row>
    <row r="389" spans="1:13" x14ac:dyDescent="0.2">
      <c r="A389" s="113" t="s">
        <v>455</v>
      </c>
      <c r="B389" s="83" t="s">
        <v>456</v>
      </c>
      <c r="C389" s="3"/>
      <c r="D389" s="192"/>
      <c r="E389" s="49"/>
      <c r="F389" s="49"/>
      <c r="G389" s="156">
        <f>+G390+G394+G398</f>
        <v>0</v>
      </c>
      <c r="H389" s="228"/>
      <c r="I389" s="113"/>
      <c r="J389" s="113"/>
      <c r="K389" s="113"/>
      <c r="L389" s="113"/>
      <c r="M389" s="113"/>
    </row>
    <row r="390" spans="1:13" x14ac:dyDescent="0.2">
      <c r="A390" s="114" t="s">
        <v>457</v>
      </c>
      <c r="B390" s="84" t="s">
        <v>458</v>
      </c>
      <c r="C390" s="4"/>
      <c r="D390" s="137"/>
      <c r="E390" s="50"/>
      <c r="F390" s="50"/>
      <c r="G390" s="143">
        <f>G391+G392+G393</f>
        <v>0</v>
      </c>
      <c r="H390" s="116"/>
      <c r="I390" s="114"/>
      <c r="J390" s="114"/>
      <c r="K390" s="114"/>
      <c r="L390" s="114"/>
      <c r="M390" s="114"/>
    </row>
    <row r="391" spans="1:13" hidden="1" x14ac:dyDescent="0.2">
      <c r="A391" s="115" t="s">
        <v>459</v>
      </c>
      <c r="B391" s="85"/>
      <c r="C391" s="5"/>
      <c r="D391" s="63"/>
      <c r="E391" s="9"/>
      <c r="F391" s="6"/>
      <c r="G391" s="122">
        <f>H391+I391+J391+K391+L391+M391+M391</f>
        <v>0</v>
      </c>
      <c r="H391" s="125"/>
      <c r="I391" s="115"/>
      <c r="J391" s="115"/>
      <c r="K391" s="115"/>
      <c r="L391" s="115"/>
      <c r="M391" s="115"/>
    </row>
    <row r="392" spans="1:13" hidden="1" x14ac:dyDescent="0.2">
      <c r="A392" s="115" t="s">
        <v>460</v>
      </c>
      <c r="B392" s="85"/>
      <c r="C392" s="5"/>
      <c r="D392" s="63"/>
      <c r="E392" s="9"/>
      <c r="F392" s="6"/>
      <c r="G392" s="122"/>
      <c r="H392" s="125"/>
      <c r="I392" s="115"/>
      <c r="J392" s="115"/>
      <c r="K392" s="115"/>
      <c r="L392" s="115"/>
      <c r="M392" s="115"/>
    </row>
    <row r="393" spans="1:13" hidden="1" x14ac:dyDescent="0.2">
      <c r="A393" s="115" t="s">
        <v>461</v>
      </c>
      <c r="B393" s="85"/>
      <c r="C393" s="5"/>
      <c r="D393" s="63"/>
      <c r="E393" s="9"/>
      <c r="F393" s="6"/>
      <c r="G393" s="122"/>
      <c r="H393" s="125"/>
      <c r="I393" s="115"/>
      <c r="J393" s="115"/>
      <c r="K393" s="115"/>
      <c r="L393" s="115"/>
      <c r="M393" s="115"/>
    </row>
    <row r="394" spans="1:13" x14ac:dyDescent="0.2">
      <c r="A394" s="114" t="s">
        <v>462</v>
      </c>
      <c r="B394" s="84" t="s">
        <v>463</v>
      </c>
      <c r="C394" s="4"/>
      <c r="D394" s="137"/>
      <c r="E394" s="50"/>
      <c r="F394" s="50"/>
      <c r="G394" s="143">
        <f>G395+G396+G397</f>
        <v>0</v>
      </c>
      <c r="H394" s="116"/>
      <c r="I394" s="114"/>
      <c r="J394" s="114"/>
      <c r="K394" s="114"/>
      <c r="L394" s="114"/>
      <c r="M394" s="114"/>
    </row>
    <row r="395" spans="1:13" hidden="1" x14ac:dyDescent="0.2">
      <c r="A395" s="115" t="s">
        <v>464</v>
      </c>
      <c r="B395" s="85"/>
      <c r="C395" s="5"/>
      <c r="D395" s="63"/>
      <c r="E395" s="9"/>
      <c r="F395" s="6"/>
      <c r="G395" s="122">
        <f>H395+I395+J395+K395+L395+M395+M395</f>
        <v>0</v>
      </c>
      <c r="H395" s="125"/>
      <c r="I395" s="115"/>
      <c r="J395" s="115"/>
      <c r="K395" s="115"/>
      <c r="L395" s="115"/>
      <c r="M395" s="115"/>
    </row>
    <row r="396" spans="1:13" hidden="1" x14ac:dyDescent="0.2">
      <c r="A396" s="115" t="s">
        <v>465</v>
      </c>
      <c r="B396" s="85"/>
      <c r="C396" s="5"/>
      <c r="D396" s="63"/>
      <c r="E396" s="9"/>
      <c r="F396" s="6"/>
      <c r="G396" s="122"/>
      <c r="H396" s="125"/>
      <c r="I396" s="115"/>
      <c r="J396" s="115"/>
      <c r="K396" s="115"/>
      <c r="L396" s="115"/>
      <c r="M396" s="115"/>
    </row>
    <row r="397" spans="1:13" hidden="1" x14ac:dyDescent="0.2">
      <c r="A397" s="115" t="s">
        <v>466</v>
      </c>
      <c r="B397" s="85"/>
      <c r="C397" s="5"/>
      <c r="D397" s="63"/>
      <c r="E397" s="9"/>
      <c r="F397" s="6"/>
      <c r="G397" s="122"/>
      <c r="H397" s="125"/>
      <c r="I397" s="115"/>
      <c r="J397" s="115"/>
      <c r="K397" s="115"/>
      <c r="L397" s="115"/>
      <c r="M397" s="115"/>
    </row>
    <row r="398" spans="1:13" x14ac:dyDescent="0.2">
      <c r="A398" s="114" t="s">
        <v>467</v>
      </c>
      <c r="B398" s="84" t="s">
        <v>468</v>
      </c>
      <c r="C398" s="4"/>
      <c r="D398" s="137"/>
      <c r="E398" s="50"/>
      <c r="F398" s="50"/>
      <c r="G398" s="143">
        <f>G399+G400+G401</f>
        <v>0</v>
      </c>
      <c r="H398" s="116"/>
      <c r="I398" s="114"/>
      <c r="J398" s="114"/>
      <c r="K398" s="114"/>
      <c r="L398" s="114"/>
      <c r="M398" s="114"/>
    </row>
    <row r="399" spans="1:13" hidden="1" x14ac:dyDescent="0.2">
      <c r="A399" s="115" t="s">
        <v>469</v>
      </c>
      <c r="B399" s="85"/>
      <c r="C399" s="5"/>
      <c r="D399" s="63"/>
      <c r="E399" s="9"/>
      <c r="F399" s="6"/>
      <c r="G399" s="122">
        <f>H399+I399+J399+K399+L399+M399+M399</f>
        <v>0</v>
      </c>
      <c r="H399" s="125"/>
      <c r="I399" s="115"/>
      <c r="J399" s="115"/>
      <c r="K399" s="115"/>
      <c r="L399" s="115"/>
      <c r="M399" s="115"/>
    </row>
    <row r="400" spans="1:13" hidden="1" x14ac:dyDescent="0.2">
      <c r="A400" s="115" t="s">
        <v>470</v>
      </c>
      <c r="B400" s="85"/>
      <c r="C400" s="5"/>
      <c r="D400" s="63"/>
      <c r="E400" s="9"/>
      <c r="F400" s="6"/>
      <c r="G400" s="122"/>
      <c r="H400" s="125"/>
      <c r="I400" s="115"/>
      <c r="J400" s="115"/>
      <c r="K400" s="115"/>
      <c r="L400" s="115"/>
      <c r="M400" s="115"/>
    </row>
    <row r="401" spans="1:13" hidden="1" x14ac:dyDescent="0.2">
      <c r="A401" s="115" t="s">
        <v>471</v>
      </c>
      <c r="B401" s="85"/>
      <c r="C401" s="5"/>
      <c r="D401" s="63"/>
      <c r="E401" s="9"/>
      <c r="F401" s="6"/>
      <c r="G401" s="122"/>
      <c r="H401" s="125"/>
      <c r="I401" s="115"/>
      <c r="J401" s="115"/>
      <c r="K401" s="115"/>
      <c r="L401" s="115"/>
      <c r="M401" s="115"/>
    </row>
    <row r="402" spans="1:13" x14ac:dyDescent="0.2">
      <c r="A402" s="112" t="s">
        <v>472</v>
      </c>
      <c r="B402" s="82" t="s">
        <v>473</v>
      </c>
      <c r="C402" s="2"/>
      <c r="D402" s="191"/>
      <c r="E402" s="48"/>
      <c r="F402" s="48"/>
      <c r="G402" s="152">
        <f>+G403+G411</f>
        <v>11489888942.41</v>
      </c>
      <c r="H402" s="248">
        <f>+H403+H411</f>
        <v>11489888942.41</v>
      </c>
      <c r="I402" s="112"/>
      <c r="J402" s="112"/>
      <c r="K402" s="112"/>
      <c r="L402" s="112"/>
      <c r="M402" s="112"/>
    </row>
    <row r="403" spans="1:13" x14ac:dyDescent="0.2">
      <c r="A403" s="113" t="s">
        <v>474</v>
      </c>
      <c r="B403" s="83" t="s">
        <v>475</v>
      </c>
      <c r="C403" s="3"/>
      <c r="D403" s="192"/>
      <c r="E403" s="49"/>
      <c r="F403" s="49"/>
      <c r="G403" s="151">
        <f>+G404</f>
        <v>975000000</v>
      </c>
      <c r="H403" s="247">
        <f>+H404</f>
        <v>975000000</v>
      </c>
      <c r="I403" s="113"/>
      <c r="J403" s="113"/>
      <c r="K403" s="113"/>
      <c r="L403" s="113"/>
      <c r="M403" s="113"/>
    </row>
    <row r="404" spans="1:13" x14ac:dyDescent="0.2">
      <c r="A404" s="114" t="s">
        <v>476</v>
      </c>
      <c r="B404" s="84" t="s">
        <v>477</v>
      </c>
      <c r="C404" s="4"/>
      <c r="D404" s="137"/>
      <c r="E404" s="50"/>
      <c r="F404" s="50"/>
      <c r="G404" s="143">
        <f>G405+G406+G407+G408+G409+G410</f>
        <v>975000000</v>
      </c>
      <c r="H404" s="234">
        <f>H405+H406+H407+H408+H409+H410</f>
        <v>975000000</v>
      </c>
      <c r="I404" s="114"/>
      <c r="J404" s="114"/>
      <c r="K404" s="114"/>
      <c r="L404" s="114"/>
      <c r="M404" s="114"/>
    </row>
    <row r="405" spans="1:13" x14ac:dyDescent="0.2">
      <c r="A405" s="115" t="s">
        <v>478</v>
      </c>
      <c r="B405" s="85" t="s">
        <v>534</v>
      </c>
      <c r="C405" s="24">
        <v>123</v>
      </c>
      <c r="D405" s="75">
        <v>2021003520194</v>
      </c>
      <c r="E405" s="9">
        <v>2021520002148</v>
      </c>
      <c r="F405" s="6">
        <v>439706</v>
      </c>
      <c r="G405" s="122">
        <f t="shared" ref="G405:G410" si="68">H405+I405+J405+K405+L405+M405+M405</f>
        <v>975000000</v>
      </c>
      <c r="H405" s="155">
        <v>975000000</v>
      </c>
      <c r="I405" s="115"/>
      <c r="J405" s="115"/>
      <c r="K405" s="115"/>
      <c r="L405" s="115"/>
      <c r="M405" s="115"/>
    </row>
    <row r="406" spans="1:13" hidden="1" x14ac:dyDescent="0.2">
      <c r="A406" s="115" t="s">
        <v>479</v>
      </c>
      <c r="B406" s="85"/>
      <c r="C406" s="30">
        <v>100</v>
      </c>
      <c r="D406" s="215"/>
      <c r="E406" s="9"/>
      <c r="F406" s="6"/>
      <c r="G406" s="122">
        <f t="shared" si="68"/>
        <v>0</v>
      </c>
      <c r="H406" s="125"/>
      <c r="I406" s="115"/>
      <c r="J406" s="115"/>
      <c r="K406" s="115"/>
      <c r="L406" s="115"/>
      <c r="M406" s="115"/>
    </row>
    <row r="407" spans="1:13" hidden="1" x14ac:dyDescent="0.2">
      <c r="A407" s="115" t="s">
        <v>480</v>
      </c>
      <c r="B407" s="107"/>
      <c r="C407" s="25">
        <v>101</v>
      </c>
      <c r="D407" s="210"/>
      <c r="E407" s="9"/>
      <c r="F407" s="6"/>
      <c r="G407" s="122">
        <f t="shared" si="68"/>
        <v>0</v>
      </c>
      <c r="H407" s="125"/>
      <c r="I407" s="115"/>
      <c r="J407" s="115"/>
      <c r="K407" s="115"/>
      <c r="L407" s="115"/>
      <c r="M407" s="115"/>
    </row>
    <row r="408" spans="1:13" hidden="1" x14ac:dyDescent="0.2">
      <c r="A408" s="126" t="s">
        <v>481</v>
      </c>
      <c r="B408" s="108"/>
      <c r="C408" s="19"/>
      <c r="D408" s="213"/>
      <c r="E408" s="9"/>
      <c r="F408" s="6"/>
      <c r="G408" s="122">
        <f t="shared" si="68"/>
        <v>0</v>
      </c>
      <c r="H408" s="125"/>
      <c r="I408" s="115"/>
      <c r="J408" s="115"/>
      <c r="K408" s="115"/>
      <c r="L408" s="115"/>
      <c r="M408" s="115"/>
    </row>
    <row r="409" spans="1:13" hidden="1" x14ac:dyDescent="0.2">
      <c r="A409" s="115" t="s">
        <v>482</v>
      </c>
      <c r="B409" s="106"/>
      <c r="C409" s="15"/>
      <c r="D409" s="63"/>
      <c r="E409" s="9"/>
      <c r="F409" s="6"/>
      <c r="G409" s="122">
        <f t="shared" si="68"/>
        <v>0</v>
      </c>
      <c r="H409" s="125"/>
      <c r="I409" s="115"/>
      <c r="J409" s="115"/>
      <c r="K409" s="115"/>
      <c r="L409" s="115"/>
      <c r="M409" s="115"/>
    </row>
    <row r="410" spans="1:13" hidden="1" x14ac:dyDescent="0.2">
      <c r="A410" s="115" t="s">
        <v>483</v>
      </c>
      <c r="B410" s="85"/>
      <c r="C410" s="5"/>
      <c r="D410" s="63"/>
      <c r="E410" s="9"/>
      <c r="F410" s="6"/>
      <c r="G410" s="122">
        <f t="shared" si="68"/>
        <v>0</v>
      </c>
      <c r="H410" s="125"/>
      <c r="I410" s="115"/>
      <c r="J410" s="115"/>
      <c r="K410" s="115"/>
      <c r="L410" s="115"/>
      <c r="M410" s="115"/>
    </row>
    <row r="411" spans="1:13" x14ac:dyDescent="0.2">
      <c r="A411" s="113" t="s">
        <v>484</v>
      </c>
      <c r="B411" s="83"/>
      <c r="C411" s="3"/>
      <c r="D411" s="192"/>
      <c r="E411" s="49"/>
      <c r="F411" s="49"/>
      <c r="G411" s="151">
        <f>+G412+G416+G427</f>
        <v>10514888942.41</v>
      </c>
      <c r="H411" s="247">
        <f>+H412+H416+H427</f>
        <v>10514888942.41</v>
      </c>
      <c r="I411" s="113"/>
      <c r="J411" s="113"/>
      <c r="K411" s="113"/>
      <c r="L411" s="113"/>
      <c r="M411" s="113"/>
    </row>
    <row r="412" spans="1:13" x14ac:dyDescent="0.2">
      <c r="A412" s="114" t="s">
        <v>485</v>
      </c>
      <c r="B412" s="84" t="s">
        <v>486</v>
      </c>
      <c r="C412" s="4"/>
      <c r="D412" s="137"/>
      <c r="E412" s="50"/>
      <c r="F412" s="50"/>
      <c r="G412" s="114">
        <f>G413+G414+G415</f>
        <v>170000000</v>
      </c>
      <c r="H412" s="116">
        <f>H413+H414+H415</f>
        <v>170000000</v>
      </c>
      <c r="I412" s="114"/>
      <c r="J412" s="114"/>
      <c r="K412" s="114"/>
      <c r="L412" s="114"/>
      <c r="M412" s="114"/>
    </row>
    <row r="413" spans="1:13" ht="13.5" customHeight="1" x14ac:dyDescent="0.2">
      <c r="A413" s="115" t="s">
        <v>487</v>
      </c>
      <c r="B413" s="98" t="s">
        <v>515</v>
      </c>
      <c r="C413" s="24">
        <v>124</v>
      </c>
      <c r="D413" s="75">
        <v>2021003520166</v>
      </c>
      <c r="E413" s="9">
        <v>2021520002247</v>
      </c>
      <c r="F413" s="42">
        <v>437711</v>
      </c>
      <c r="G413" s="122">
        <f>H413+I413+J413+K413+L413+M413+M413</f>
        <v>70000000</v>
      </c>
      <c r="H413" s="155">
        <v>70000000</v>
      </c>
      <c r="I413" s="115"/>
      <c r="J413" s="115"/>
      <c r="K413" s="115"/>
      <c r="L413" s="115"/>
      <c r="M413" s="115"/>
    </row>
    <row r="414" spans="1:13" x14ac:dyDescent="0.2">
      <c r="A414" s="115" t="s">
        <v>488</v>
      </c>
      <c r="B414" s="98" t="s">
        <v>517</v>
      </c>
      <c r="C414" s="24">
        <v>125</v>
      </c>
      <c r="D414" s="75">
        <v>2021003520178</v>
      </c>
      <c r="E414" s="9">
        <v>2021520002246</v>
      </c>
      <c r="F414" s="42">
        <v>439020</v>
      </c>
      <c r="G414" s="122">
        <f>H414+I414+J414+K414+L414+M414+M414</f>
        <v>100000000</v>
      </c>
      <c r="H414" s="155">
        <v>100000000</v>
      </c>
      <c r="I414" s="115"/>
      <c r="J414" s="115"/>
      <c r="K414" s="115"/>
      <c r="L414" s="115"/>
      <c r="M414" s="115"/>
    </row>
    <row r="415" spans="1:13" hidden="1" x14ac:dyDescent="0.2">
      <c r="A415" s="115" t="s">
        <v>489</v>
      </c>
      <c r="B415" s="85"/>
      <c r="C415" s="5"/>
      <c r="D415" s="63"/>
      <c r="E415" s="9"/>
      <c r="F415" s="6"/>
      <c r="G415" s="122"/>
      <c r="H415" s="125"/>
      <c r="I415" s="115"/>
      <c r="J415" s="115"/>
      <c r="K415" s="115"/>
      <c r="L415" s="115"/>
      <c r="M415" s="115"/>
    </row>
    <row r="416" spans="1:13" x14ac:dyDescent="0.2">
      <c r="A416" s="114" t="s">
        <v>490</v>
      </c>
      <c r="B416" s="84" t="s">
        <v>491</v>
      </c>
      <c r="C416" s="4"/>
      <c r="D416" s="137"/>
      <c r="E416" s="50"/>
      <c r="F416" s="50"/>
      <c r="G416" s="157">
        <f>G417+G418+G419+G421+G422+G423+G424+G425+G420+G426</f>
        <v>4550136081.5</v>
      </c>
      <c r="H416" s="251">
        <f>H417+H418+H419+H421+H422+H423+H424+H425+H420+H426</f>
        <v>4550136081.5</v>
      </c>
      <c r="I416" s="114"/>
      <c r="J416" s="114"/>
      <c r="K416" s="114"/>
      <c r="L416" s="114"/>
      <c r="M416" s="114"/>
    </row>
    <row r="417" spans="1:13" x14ac:dyDescent="0.2">
      <c r="A417" s="115" t="s">
        <v>492</v>
      </c>
      <c r="B417" s="85" t="s">
        <v>513</v>
      </c>
      <c r="C417" s="24">
        <v>126</v>
      </c>
      <c r="D417" s="66">
        <v>2021003520162</v>
      </c>
      <c r="E417" s="65">
        <v>2021520002118</v>
      </c>
      <c r="F417" s="6">
        <v>437962</v>
      </c>
      <c r="G417" s="122">
        <f t="shared" ref="G417:G424" si="69">H417+I417+J417+K417+L417+M417+M417</f>
        <v>237965220</v>
      </c>
      <c r="H417" s="155">
        <v>237965220</v>
      </c>
      <c r="I417" s="115"/>
      <c r="J417" s="115"/>
      <c r="K417" s="115"/>
      <c r="L417" s="115"/>
      <c r="M417" s="115"/>
    </row>
    <row r="418" spans="1:13" ht="22.5" x14ac:dyDescent="0.2">
      <c r="A418" s="115" t="s">
        <v>493</v>
      </c>
      <c r="B418" s="85" t="s">
        <v>516</v>
      </c>
      <c r="C418" s="24">
        <v>127</v>
      </c>
      <c r="D418" s="75">
        <v>2021003520168</v>
      </c>
      <c r="E418" s="9">
        <v>2021520002245</v>
      </c>
      <c r="F418" s="6">
        <v>434427</v>
      </c>
      <c r="G418" s="122">
        <f t="shared" si="69"/>
        <v>607064468</v>
      </c>
      <c r="H418" s="155">
        <v>607064468</v>
      </c>
      <c r="I418" s="115"/>
      <c r="J418" s="115"/>
      <c r="K418" s="115"/>
      <c r="L418" s="115"/>
      <c r="M418" s="115"/>
    </row>
    <row r="419" spans="1:13" ht="11.25" customHeight="1" x14ac:dyDescent="0.2">
      <c r="A419" s="115" t="s">
        <v>494</v>
      </c>
      <c r="B419" s="85" t="s">
        <v>519</v>
      </c>
      <c r="C419" s="24">
        <v>128</v>
      </c>
      <c r="D419" s="75">
        <v>2021003520179</v>
      </c>
      <c r="E419" s="9">
        <v>2021520002254</v>
      </c>
      <c r="F419" s="6">
        <v>439338</v>
      </c>
      <c r="G419" s="122">
        <f t="shared" si="69"/>
        <v>1200183904.5</v>
      </c>
      <c r="H419" s="155">
        <v>1200183904.5</v>
      </c>
      <c r="I419" s="115"/>
      <c r="J419" s="115"/>
      <c r="K419" s="115"/>
      <c r="L419" s="115"/>
      <c r="M419" s="115"/>
    </row>
    <row r="420" spans="1:13" x14ac:dyDescent="0.2">
      <c r="A420" s="115" t="s">
        <v>495</v>
      </c>
      <c r="B420" s="98" t="s">
        <v>520</v>
      </c>
      <c r="C420" s="24">
        <v>129</v>
      </c>
      <c r="D420" s="75">
        <v>2021003520170</v>
      </c>
      <c r="E420" s="9">
        <v>2021520002099</v>
      </c>
      <c r="F420" s="6">
        <v>438450</v>
      </c>
      <c r="G420" s="122">
        <f t="shared" si="69"/>
        <v>100000000</v>
      </c>
      <c r="H420" s="155">
        <v>100000000</v>
      </c>
      <c r="I420" s="115"/>
      <c r="J420" s="115"/>
      <c r="K420" s="115"/>
      <c r="L420" s="115"/>
      <c r="M420" s="115"/>
    </row>
    <row r="421" spans="1:13" x14ac:dyDescent="0.2">
      <c r="A421" s="115" t="s">
        <v>496</v>
      </c>
      <c r="B421" s="85" t="s">
        <v>554</v>
      </c>
      <c r="C421" s="24">
        <v>130</v>
      </c>
      <c r="D421" s="75">
        <v>2021003520212</v>
      </c>
      <c r="E421" s="9">
        <v>2021520002265</v>
      </c>
      <c r="F421" s="6">
        <v>440129</v>
      </c>
      <c r="G421" s="122">
        <f t="shared" si="69"/>
        <v>300000000</v>
      </c>
      <c r="H421" s="155">
        <v>300000000</v>
      </c>
      <c r="I421" s="115"/>
      <c r="J421" s="115"/>
      <c r="K421" s="115"/>
      <c r="L421" s="115"/>
      <c r="M421" s="115"/>
    </row>
    <row r="422" spans="1:13" ht="22.5" x14ac:dyDescent="0.2">
      <c r="A422" s="115" t="s">
        <v>497</v>
      </c>
      <c r="B422" s="98" t="s">
        <v>535</v>
      </c>
      <c r="C422" s="24">
        <v>131</v>
      </c>
      <c r="D422" s="75">
        <v>2021003520196</v>
      </c>
      <c r="E422" s="9">
        <v>2021520002084</v>
      </c>
      <c r="F422" s="6">
        <v>438572</v>
      </c>
      <c r="G422" s="122">
        <f t="shared" si="69"/>
        <v>1014027065</v>
      </c>
      <c r="H422" s="155">
        <v>1014027065</v>
      </c>
      <c r="I422" s="115"/>
      <c r="J422" s="115"/>
      <c r="K422" s="115"/>
      <c r="L422" s="115"/>
      <c r="M422" s="115"/>
    </row>
    <row r="423" spans="1:13" x14ac:dyDescent="0.2">
      <c r="A423" s="115" t="s">
        <v>498</v>
      </c>
      <c r="B423" s="98" t="s">
        <v>599</v>
      </c>
      <c r="C423" s="24">
        <v>132</v>
      </c>
      <c r="D423" s="75">
        <v>2021003520224</v>
      </c>
      <c r="E423" s="9">
        <v>2021520002248</v>
      </c>
      <c r="F423" s="6">
        <v>440250</v>
      </c>
      <c r="G423" s="122">
        <f t="shared" si="69"/>
        <v>266800000</v>
      </c>
      <c r="H423" s="155">
        <v>266800000</v>
      </c>
      <c r="I423" s="115"/>
      <c r="J423" s="115"/>
      <c r="K423" s="115"/>
      <c r="L423" s="115"/>
      <c r="M423" s="115"/>
    </row>
    <row r="424" spans="1:13" ht="22.5" x14ac:dyDescent="0.2">
      <c r="A424" s="115" t="s">
        <v>499</v>
      </c>
      <c r="B424" s="85" t="s">
        <v>606</v>
      </c>
      <c r="C424" s="24">
        <v>133</v>
      </c>
      <c r="D424" s="75">
        <v>2021003520286</v>
      </c>
      <c r="E424" s="9">
        <v>2021520002270</v>
      </c>
      <c r="F424" s="42">
        <v>441760</v>
      </c>
      <c r="G424" s="122">
        <f t="shared" si="69"/>
        <v>500000000</v>
      </c>
      <c r="H424" s="155">
        <v>500000000</v>
      </c>
      <c r="I424" s="115"/>
      <c r="J424" s="115"/>
      <c r="K424" s="115"/>
      <c r="L424" s="115"/>
      <c r="M424" s="115"/>
    </row>
    <row r="425" spans="1:13" ht="22.5" x14ac:dyDescent="0.2">
      <c r="A425" s="127" t="s">
        <v>512</v>
      </c>
      <c r="B425" s="109" t="s">
        <v>617</v>
      </c>
      <c r="C425" s="24">
        <v>134</v>
      </c>
      <c r="D425" s="187">
        <v>2021003520314</v>
      </c>
      <c r="E425" s="78">
        <v>2021520002267</v>
      </c>
      <c r="F425" s="79">
        <v>446358</v>
      </c>
      <c r="G425" s="158">
        <f>H425+I425+J425+K425+L425+M425+M425</f>
        <v>177947712</v>
      </c>
      <c r="H425" s="252">
        <v>177947712</v>
      </c>
      <c r="I425" s="127"/>
      <c r="J425" s="127"/>
      <c r="K425" s="127"/>
      <c r="L425" s="127"/>
      <c r="M425" s="127"/>
    </row>
    <row r="426" spans="1:13" ht="22.5" x14ac:dyDescent="0.2">
      <c r="A426" s="144" t="s">
        <v>618</v>
      </c>
      <c r="B426" s="93" t="s">
        <v>655</v>
      </c>
      <c r="C426" s="24">
        <v>135</v>
      </c>
      <c r="D426" s="223">
        <v>2021003520313</v>
      </c>
      <c r="E426" s="73">
        <v>2022520002292</v>
      </c>
      <c r="F426" s="278">
        <v>433078</v>
      </c>
      <c r="G426" s="277">
        <f>H426+I426+J426+K426+L426+M426+M426</f>
        <v>146147712</v>
      </c>
      <c r="H426" s="240">
        <v>146147712</v>
      </c>
      <c r="I426" s="144"/>
      <c r="J426" s="144"/>
      <c r="K426" s="144"/>
      <c r="L426" s="144"/>
      <c r="M426" s="144"/>
    </row>
    <row r="427" spans="1:13" x14ac:dyDescent="0.2">
      <c r="A427" s="129" t="s">
        <v>500</v>
      </c>
      <c r="B427" s="110" t="s">
        <v>501</v>
      </c>
      <c r="C427" s="80"/>
      <c r="D427" s="222"/>
      <c r="E427" s="138"/>
      <c r="F427" s="138"/>
      <c r="G427" s="147">
        <f>G428+G429+G430+G431+G432</f>
        <v>5794752860.9099998</v>
      </c>
      <c r="H427" s="242">
        <f>H428+H429+H430+H431+H432</f>
        <v>5794752860.9099998</v>
      </c>
      <c r="I427" s="129"/>
      <c r="J427" s="129"/>
      <c r="K427" s="129"/>
      <c r="L427" s="129"/>
      <c r="M427" s="129"/>
    </row>
    <row r="428" spans="1:13" ht="33.75" x14ac:dyDescent="0.2">
      <c r="A428" s="128" t="s">
        <v>502</v>
      </c>
      <c r="B428" s="95" t="s">
        <v>567</v>
      </c>
      <c r="C428" s="29">
        <v>136</v>
      </c>
      <c r="D428" s="75">
        <v>2021003520232</v>
      </c>
      <c r="E428" s="73">
        <v>2021520002147</v>
      </c>
      <c r="F428" s="31">
        <v>440103</v>
      </c>
      <c r="G428" s="144">
        <f>H428+I428+J428+K428+L428+M428</f>
        <v>850000000</v>
      </c>
      <c r="H428" s="240">
        <v>850000000</v>
      </c>
      <c r="I428" s="128"/>
      <c r="J428" s="128"/>
      <c r="K428" s="128"/>
      <c r="L428" s="128"/>
      <c r="M428" s="144"/>
    </row>
    <row r="429" spans="1:13" x14ac:dyDescent="0.2">
      <c r="A429" s="128" t="s">
        <v>503</v>
      </c>
      <c r="B429" s="95" t="s">
        <v>570</v>
      </c>
      <c r="C429" s="29">
        <v>137</v>
      </c>
      <c r="D429" s="223">
        <v>2021003520239</v>
      </c>
      <c r="E429" s="73">
        <v>2021520002149</v>
      </c>
      <c r="F429" s="31">
        <v>440424</v>
      </c>
      <c r="G429" s="144">
        <f>H429+I429+J429+K429+L429+M429+M429</f>
        <v>1860000000</v>
      </c>
      <c r="H429" s="240">
        <v>1860000000</v>
      </c>
      <c r="I429" s="128"/>
      <c r="J429" s="128"/>
      <c r="K429" s="128"/>
      <c r="L429" s="128"/>
      <c r="M429" s="128"/>
    </row>
    <row r="430" spans="1:13" x14ac:dyDescent="0.2">
      <c r="A430" s="128" t="s">
        <v>504</v>
      </c>
      <c r="B430" s="95" t="s">
        <v>574</v>
      </c>
      <c r="C430" s="29">
        <v>138</v>
      </c>
      <c r="D430" s="223">
        <v>2021003520240</v>
      </c>
      <c r="E430" s="73">
        <v>2021520002150</v>
      </c>
      <c r="F430" s="31">
        <v>440445</v>
      </c>
      <c r="G430" s="144">
        <f>H430+I430+J430+K430+L430+M430+M430</f>
        <v>2334646410</v>
      </c>
      <c r="H430" s="240">
        <v>2334646410</v>
      </c>
      <c r="I430" s="128"/>
      <c r="J430" s="128"/>
      <c r="K430" s="128"/>
      <c r="L430" s="128"/>
      <c r="M430" s="128"/>
    </row>
    <row r="431" spans="1:13" ht="22.5" x14ac:dyDescent="0.2">
      <c r="A431" s="144" t="s">
        <v>507</v>
      </c>
      <c r="B431" s="279" t="s">
        <v>657</v>
      </c>
      <c r="C431" s="29">
        <v>139</v>
      </c>
      <c r="D431" s="223">
        <v>2021003520366</v>
      </c>
      <c r="E431" s="73">
        <v>2021520002253</v>
      </c>
      <c r="F431" s="31">
        <v>472919</v>
      </c>
      <c r="G431" s="144">
        <f>H431+I431+J431+K431+L431+M431+M431</f>
        <v>750106450.90999997</v>
      </c>
      <c r="H431" s="240">
        <v>750106450.90999997</v>
      </c>
      <c r="I431" s="144"/>
      <c r="J431" s="144"/>
      <c r="K431" s="144"/>
      <c r="L431" s="144"/>
      <c r="M431" s="144"/>
    </row>
    <row r="432" spans="1:13" hidden="1" x14ac:dyDescent="0.2">
      <c r="A432" s="128" t="s">
        <v>511</v>
      </c>
      <c r="B432" s="95"/>
      <c r="C432" s="32"/>
      <c r="D432" s="223"/>
      <c r="E432" s="73"/>
      <c r="F432" s="31"/>
      <c r="G432" s="144">
        <f>H432+I432+J432+K432+L432+M432+M432</f>
        <v>0</v>
      </c>
      <c r="H432" s="253"/>
      <c r="I432" s="128"/>
      <c r="J432" s="128"/>
      <c r="K432" s="128"/>
      <c r="L432" s="128"/>
      <c r="M432" s="128"/>
    </row>
    <row r="433" spans="4:4" hidden="1" x14ac:dyDescent="0.2">
      <c r="D433" s="254"/>
    </row>
    <row r="435" spans="4:4" x14ac:dyDescent="0.2">
      <c r="D435" s="254"/>
    </row>
  </sheetData>
  <sheetProtection formatCells="0" formatColumns="0" formatRows="0" insertColumns="0" insertRows="0" insertHyperlinks="0" deleteColumns="0" deleteRows="0" sort="0" autoFilter="0" pivotTables="0"/>
  <autoFilter ref="A6:M430">
    <filterColumn colId="0" showButton="0"/>
  </autoFilter>
  <mergeCells count="6">
    <mergeCell ref="A7:B7"/>
    <mergeCell ref="A2:M2"/>
    <mergeCell ref="A3:M3"/>
    <mergeCell ref="A4:M4"/>
    <mergeCell ref="A5:M5"/>
    <mergeCell ref="A6:B6"/>
  </mergeCells>
  <phoneticPr fontId="9" type="noConversion"/>
  <pageMargins left="0.7" right="0.7" top="0.75" bottom="0.75" header="0.3" footer="0.3"/>
  <pageSetup scale="55" orientation="landscape" r:id="rId1"/>
  <headerFooter alignWithMargins="0"/>
  <ignoredErrors>
    <ignoredError sqref="G427 G177 G161 G121 G134 G190 G264 G276 G340 G332 G255 G96 G84" formula="1"/>
    <ignoredError sqref="A172 A411 A402:A403 A351 A367 A372 A3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0:I12"/>
  <sheetViews>
    <sheetView topLeftCell="A4" workbookViewId="0">
      <selection activeCell="I10" sqref="I10:I14"/>
    </sheetView>
  </sheetViews>
  <sheetFormatPr baseColWidth="10" defaultRowHeight="12.75" x14ac:dyDescent="0.2"/>
  <cols>
    <col min="9" max="9" width="14.28515625" bestFit="1" customWidth="1"/>
  </cols>
  <sheetData>
    <row r="10" spans="9:9" x14ac:dyDescent="0.2">
      <c r="I10" s="260"/>
    </row>
    <row r="11" spans="9:9" x14ac:dyDescent="0.2">
      <c r="I11" s="259"/>
    </row>
    <row r="12" spans="9:9" x14ac:dyDescent="0.2">
      <c r="I12" s="2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POAI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Sistemas</cp:lastModifiedBy>
  <cp:lastPrinted>2021-10-07T15:14:00Z</cp:lastPrinted>
  <dcterms:created xsi:type="dcterms:W3CDTF">2020-12-31T13:13:22Z</dcterms:created>
  <dcterms:modified xsi:type="dcterms:W3CDTF">2022-02-17T19:56:26Z</dcterms:modified>
</cp:coreProperties>
</file>